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48" windowWidth="8976" windowHeight="1050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'R1'!$A$27:$AZ$48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'R1'!$C$1:$AZ$50</definedName>
    <definedName name="_xlnm.Print_Area" localSheetId="4">'R2'!$C$1:$AX$59</definedName>
    <definedName name="_xlnm.Print_Area" localSheetId="5">'R3'!$C$1:$AX$58</definedName>
    <definedName name="_xlnm.Print_Area" localSheetId="6">'R4'!$C$1:$AY$48</definedName>
    <definedName name="_xlnm.Print_Area" localSheetId="7">'R5'!$C$1:$AY$52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'R1'!$C$1:$AZ$50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<sst xmlns="http://schemas.openxmlformats.org/spreadsheetml/2006/main" count="725" uniqueCount="310">
  <si>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</si>
  <si>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</si>
  <si>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</si>
  <si>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</si>
  <si>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</si>
  <si>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</si>
  <si>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</si>
  <si>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</si>
  <si>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</si>
  <si>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</si>
  <si>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</si>
  <si>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</si>
  <si>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</si>
  <si>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</si>
  <si>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</si>
  <si>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</si>
  <si>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</si>
  <si>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</si>
  <si>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</si>
  <si>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</si>
  <si>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</si>
  <si>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</si>
  <si>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</si>
  <si>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</si>
  <si>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</si>
  <si>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</si>
  <si>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</si>
  <si>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</si>
  <si>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</si>
  <si>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</si>
  <si>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</si>
  <si>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</si>
  <si>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</si>
  <si>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</si>
  <si>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</si>
  <si>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</si>
  <si>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</si>
  <si>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</si>
  <si>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</si>
  <si>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</si>
  <si>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</si>
  <si>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</si>
  <si>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</si>
  <si>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</si>
  <si>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</si>
  <si>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</si>
  <si>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</si>
  <si>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</si>
  <si>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</si>
  <si>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</si>
  <si>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</si>
  <si>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</si>
  <si>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</si>
  <si>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</si>
  <si>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</si>
  <si>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</si>
  <si>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</si>
  <si>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</si>
  <si>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</si>
  <si>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</si>
  <si>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</si>
  <si>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</si>
  <si>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</si>
  <si>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</si>
  <si>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</si>
  <si>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</si>
  <si>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</si>
  <si>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</si>
  <si>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</si>
  <si>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</si>
  <si>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</si>
  <si>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</si>
  <si>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</si>
  <si>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</si>
  <si>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</si>
  <si>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</si>
  <si>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</si>
  <si>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</si>
  <si>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</si>
  <si>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</si>
  <si>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</si>
  <si>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</si>
  <si>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</si>
  <si>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</si>
  <si>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</si>
  <si>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</si>
  <si>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</si>
  <si>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</si>
  <si>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</si>
  <si>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</si>
  <si>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</si>
  <si>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</si>
  <si>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</si>
  <si>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</si>
  <si>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</si>
  <si>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</si>
  <si>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</si>
  <si>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</si>
  <si>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</si>
  <si>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</si>
  <si>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</si>
  <si>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</si>
  <si>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</si>
  <si>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</si>
  <si>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</si>
  <si>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</si>
  <si>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</si>
  <si>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</si>
  <si>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</si>
  <si>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</si>
  <si>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</si>
  <si>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</si>
  <si>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</si>
  <si>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</si>
  <si>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</si>
  <si>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</si>
  <si>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</si>
  <si>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</si>
  <si>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</si>
  <si>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</si>
  <si>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</si>
  <si>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</si>
  <si>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</si>
  <si>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</si>
  <si>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</si>
  <si>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</si>
  <si>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</si>
  <si>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</si>
  <si>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</si>
  <si>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</si>
  <si>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</si>
  <si>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</si>
  <si>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</si>
  <si>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</si>
  <si>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</si>
  <si>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</si>
  <si>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</si>
  <si>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</si>
  <si>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</si>
  <si>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</si>
  <si>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</si>
  <si>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</si>
  <si>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</si>
  <si>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</si>
  <si>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</si>
  <si>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</si>
  <si>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</si>
  <si>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</si>
  <si>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</si>
  <si>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</si>
  <si>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</si>
  <si>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</si>
  <si>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</si>
  <si>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</si>
  <si>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</si>
  <si>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</si>
  <si>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</si>
  <si>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</si>
  <si>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</si>
  <si>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</si>
  <si>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</si>
  <si>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</si>
  <si>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</si>
  <si>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</si>
  <si>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</si>
  <si>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</si>
  <si>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</si>
  <si>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</si>
  <si>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</si>
  <si>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</si>
  <si>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</si>
  <si>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</si>
  <si>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</si>
  <si>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</si>
  <si>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</si>
  <si>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</si>
  <si>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</si>
  <si>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</si>
  <si>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</si>
  <si>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</si>
  <si>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</si>
  <si>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</si>
  <si>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</si>
  <si>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</si>
  <si>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</si>
  <si>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</si>
  <si>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</si>
  <si>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</si>
  <si>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</si>
  <si>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</si>
  <si>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</si>
  <si>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</si>
  <si>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</si>
  <si>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</si>
  <si>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</si>
  <si>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</si>
  <si>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</si>
  <si>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</si>
  <si>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</si>
  <si>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</si>
  <si>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</si>
  <si>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</si>
  <si>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</si>
  <si>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</si>
  <si>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</si>
  <si>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</si>
  <si>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</si>
  <si>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</si>
  <si>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</si>
  <si>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</si>
  <si>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</si>
  <si>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</si>
  <si>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</si>
  <si>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</si>
  <si>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</si>
  <si>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</si>
  <si>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</si>
  <si>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</si>
  <si>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</si>
  <si>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</si>
  <si>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</si>
  <si>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</si>
  <si>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</si>
  <si>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</si>
  <si>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</si>
  <si>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</si>
  <si>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</si>
  <si>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</si>
  <si>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</si>
  <si>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</si>
  <si>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</si>
  <si>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</si>
  <si>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</si>
  <si>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</si>
  <si>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</si>
  <si>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</si>
  <si>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</si>
  <si>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</si>
  <si>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</si>
  <si>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</si>
  <si>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</si>
  <si>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</si>
  <si>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</si>
  <si>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</si>
  <si>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</si>
  <si>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</si>
  <si>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</si>
  <si>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</si>
  <si>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</si>
  <si>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</si>
  <si>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</si>
  <si>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</si>
  <si>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</si>
  <si>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</si>
  <si>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</si>
  <si>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</si>
  <si>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</si>
  <si>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</si>
  <si>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</si>
  <si>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</si>
  <si>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</si>
  <si>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</si>
  <si>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</si>
  <si>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</si>
  <si>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</si>
  <si>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</si>
  <si>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</si>
  <si>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</si>
  <si>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</si>
  <si>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</si>
  <si>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</si>
  <si>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</si>
  <si>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</si>
  <si>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</si>
  <si>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</si>
  <si>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</si>
  <si>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</si>
  <si>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</si>
  <si>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</si>
  <si>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</si>
  <si>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</si>
  <si>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</si>
  <si>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</si>
  <si>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</si>
  <si>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</si>
  <si>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</si>
  <si>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</si>
  <si>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</si>
  <si>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</si>
  <si>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</si>
  <si>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</si>
  <si>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</si>
  <si>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</si>
  <si>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</si>
  <si>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</si>
  <si>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</si>
  <si>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</si>
  <si>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</si>
  <si>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</si>
  <si>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</si>
  <si>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</si>
  <si>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</si>
  <si>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</si>
  <si>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</si>
  <si>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</si>
  <si>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</si>
  <si>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</si>
  <si>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</si>
  <si>
    <t>Saint Kitts and Nevis</t>
  </si>
  <si>
    <t>Basseterre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</si>
</sst>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02">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5"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6"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7" xfId="0" applyNumberFormat="1" applyFont="1" applyBorder="1" applyAlignment="1" applyProtection="1">
      <alignment horizontal="center" vertical="center"/>
      <protection locked="0"/>
    </xf>
    <xf numFmtId="0" fontId="35"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22"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3" xfId="0" applyNumberFormat="1" applyFont="1" applyFill="1" applyBorder="1" applyAlignment="1" applyProtection="1">
      <alignment horizontal="left" vertical="center" wrapText="1"/>
      <protection locked="0"/>
    </xf>
    <xf numFmtId="0" fontId="37" fillId="0" borderId="28"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9" xfId="0" applyNumberFormat="1" applyFont="1" applyFill="1" applyBorder="1" applyAlignment="1" applyProtection="1">
      <alignment horizontal="left" vertical="center" wrapText="1"/>
      <protection locked="0"/>
    </xf>
    <xf numFmtId="0" fontId="37" fillId="0" borderId="24"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30" xfId="0" applyFont="1" applyFill="1" applyBorder="1" applyAlignment="1">
      <alignment horizontal="center" vertical="center"/>
    </xf>
    <xf numFmtId="0" fontId="21" fillId="33" borderId="30" xfId="0" applyNumberFormat="1" applyFont="1" applyFill="1" applyBorder="1" applyAlignment="1" applyProtection="1">
      <alignment horizontal="center" vertical="center"/>
      <protection locked="0"/>
    </xf>
    <xf numFmtId="0" fontId="34" fillId="33" borderId="30" xfId="0" applyNumberFormat="1" applyFont="1" applyFill="1" applyBorder="1" applyAlignment="1" applyProtection="1">
      <alignment horizontal="center" vertical="center"/>
      <protection locked="0"/>
    </xf>
    <xf numFmtId="0" fontId="21" fillId="33" borderId="30" xfId="0" applyFont="1" applyFill="1" applyBorder="1" applyAlignment="1" applyProtection="1">
      <alignment horizontal="center" vertical="center"/>
      <protection locked="0"/>
    </xf>
    <xf numFmtId="0" fontId="39" fillId="33" borderId="30"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1" xfId="0" applyNumberFormat="1" applyFont="1" applyFill="1" applyBorder="1" applyAlignment="1">
      <alignment horizontal="left" vertical="top" wrapText="1"/>
    </xf>
    <xf numFmtId="0" fontId="11" fillId="0" borderId="25" xfId="0" applyFont="1" applyFill="1" applyBorder="1" applyAlignment="1">
      <alignment vertical="top" wrapText="1"/>
    </xf>
    <xf numFmtId="49" fontId="14" fillId="0" borderId="32"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5" xfId="0" applyFont="1" applyFill="1" applyBorder="1" applyAlignment="1">
      <alignment horizontal="left" vertical="top" wrapText="1"/>
    </xf>
    <xf numFmtId="0" fontId="14" fillId="0" borderId="31" xfId="0" applyFont="1" applyFill="1" applyBorder="1" applyAlignment="1">
      <alignment horizontal="left" vertical="top" wrapText="1"/>
    </xf>
    <xf numFmtId="0" fontId="11" fillId="0" borderId="34" xfId="0" applyFont="1" applyFill="1" applyBorder="1" applyAlignment="1">
      <alignment vertical="top" wrapText="1"/>
    </xf>
    <xf numFmtId="0" fontId="11" fillId="0" borderId="35" xfId="0" applyFont="1" applyFill="1" applyBorder="1" applyAlignment="1">
      <alignment horizontal="left" vertical="top" wrapText="1"/>
    </xf>
    <xf numFmtId="0" fontId="0" fillId="0" borderId="25"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6" xfId="0" applyNumberFormat="1" applyFont="1" applyFill="1" applyBorder="1" applyAlignment="1" applyProtection="1">
      <alignment horizontal="left" vertical="center" wrapText="1"/>
      <protection locked="0"/>
    </xf>
    <xf numFmtId="0" fontId="18" fillId="36" borderId="22" xfId="0" applyFont="1" applyFill="1" applyBorder="1" applyAlignment="1">
      <alignment horizontal="center"/>
    </xf>
    <xf numFmtId="0" fontId="18" fillId="36" borderId="22" xfId="0" applyFont="1" applyFill="1" applyBorder="1" applyAlignment="1" applyProtection="1">
      <alignment horizontal="left" wrapText="1"/>
      <protection/>
    </xf>
    <xf numFmtId="0" fontId="37" fillId="36"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6" xfId="0" applyFont="1" applyBorder="1" applyAlignment="1" applyProtection="1">
      <alignment/>
      <protection locked="0"/>
    </xf>
    <xf numFmtId="0" fontId="37" fillId="0" borderId="26" xfId="0" applyFont="1" applyBorder="1" applyAlignment="1">
      <alignment horizontal="left" vertical="center" wrapText="1"/>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0" fillId="0" borderId="26"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7"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7" xfId="0" applyNumberFormat="1" applyFont="1" applyFill="1" applyBorder="1" applyAlignment="1" applyProtection="1">
      <alignment horizontal="center" vertical="center"/>
      <protection locked="0"/>
    </xf>
    <xf numFmtId="0" fontId="48" fillId="33" borderId="3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7" xfId="0" applyNumberFormat="1" applyFont="1" applyFill="1" applyBorder="1" applyAlignment="1" applyProtection="1">
      <alignment horizontal="center"/>
      <protection locked="0"/>
    </xf>
    <xf numFmtId="0" fontId="37" fillId="0" borderId="27"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6" xfId="0" applyFill="1" applyBorder="1" applyAlignment="1">
      <alignment/>
    </xf>
    <xf numFmtId="0" fontId="19" fillId="36" borderId="26"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7"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3" xfId="0" applyFont="1" applyFill="1" applyBorder="1" applyAlignment="1">
      <alignment horizontal="center"/>
    </xf>
    <xf numFmtId="0" fontId="18" fillId="36" borderId="23" xfId="0" applyFont="1" applyFill="1" applyBorder="1" applyAlignment="1">
      <alignment horizontal="left" wrapText="1" indent="1"/>
    </xf>
    <xf numFmtId="0" fontId="18" fillId="36" borderId="23" xfId="0" applyNumberFormat="1" applyFont="1" applyFill="1" applyBorder="1" applyAlignment="1" applyProtection="1">
      <alignment horizontal="center"/>
      <protection locked="0"/>
    </xf>
    <xf numFmtId="0" fontId="37" fillId="36" borderId="23"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4" xfId="0" applyNumberFormat="1" applyFont="1" applyFill="1" applyBorder="1" applyAlignment="1" applyProtection="1">
      <alignment horizontal="center"/>
      <protection locked="0"/>
    </xf>
    <xf numFmtId="0" fontId="37" fillId="36" borderId="24" xfId="0" applyNumberFormat="1" applyFont="1" applyFill="1" applyBorder="1" applyAlignment="1" applyProtection="1">
      <alignment horizontal="left" vertical="center" wrapText="1"/>
      <protection locked="0"/>
    </xf>
    <xf numFmtId="0" fontId="18" fillId="36" borderId="23"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8" xfId="0" applyFont="1" applyFill="1" applyBorder="1" applyAlignment="1">
      <alignment horizontal="center"/>
    </xf>
    <xf numFmtId="0" fontId="34" fillId="36" borderId="38" xfId="0" applyNumberFormat="1" applyFont="1" applyFill="1" applyBorder="1" applyAlignment="1" applyProtection="1">
      <alignment horizontal="center"/>
      <protection locked="0"/>
    </xf>
    <xf numFmtId="0" fontId="21" fillId="36" borderId="39" xfId="0" applyFont="1" applyFill="1" applyBorder="1" applyAlignment="1">
      <alignment horizontal="left" wrapText="1"/>
    </xf>
    <xf numFmtId="0" fontId="37" fillId="36" borderId="22" xfId="0" applyNumberFormat="1" applyFont="1" applyFill="1" applyBorder="1" applyAlignment="1" applyProtection="1">
      <alignment horizontal="left" wrapText="1"/>
      <protection locked="0"/>
    </xf>
    <xf numFmtId="0" fontId="21" fillId="36" borderId="39" xfId="0" applyFont="1" applyFill="1" applyBorder="1" applyAlignment="1">
      <alignment wrapText="1"/>
    </xf>
    <xf numFmtId="0" fontId="37" fillId="36" borderId="36"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0" xfId="0" applyNumberFormat="1" applyFont="1" applyFill="1" applyBorder="1" applyAlignment="1" applyProtection="1">
      <alignment horizontal="center" vertical="center"/>
      <protection locked="0"/>
    </xf>
    <xf numFmtId="0" fontId="18" fillId="36" borderId="41" xfId="0" applyFont="1" applyFill="1" applyBorder="1" applyAlignment="1">
      <alignment horizontal="center"/>
    </xf>
    <xf numFmtId="0" fontId="21" fillId="36" borderId="27" xfId="0" applyFont="1" applyFill="1" applyBorder="1" applyAlignment="1">
      <alignment horizontal="left" wrapText="1"/>
    </xf>
    <xf numFmtId="0" fontId="21" fillId="36" borderId="41" xfId="0" applyFont="1" applyFill="1" applyBorder="1" applyAlignment="1">
      <alignment wrapText="1"/>
    </xf>
    <xf numFmtId="0" fontId="0" fillId="36" borderId="41"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2" xfId="0" applyFont="1" applyFill="1" applyBorder="1" applyAlignment="1">
      <alignment horizontal="center"/>
    </xf>
    <xf numFmtId="0" fontId="18" fillId="36" borderId="38" xfId="0" applyNumberFormat="1" applyFont="1" applyFill="1" applyBorder="1" applyAlignment="1" applyProtection="1">
      <alignment horizontal="center"/>
      <protection/>
    </xf>
    <xf numFmtId="0" fontId="18" fillId="36" borderId="22" xfId="0" applyNumberFormat="1" applyFont="1" applyFill="1" applyBorder="1" applyAlignment="1" applyProtection="1">
      <alignment horizontal="center"/>
      <protection/>
    </xf>
    <xf numFmtId="0" fontId="18" fillId="36" borderId="43" xfId="0" applyFont="1" applyFill="1" applyBorder="1" applyAlignment="1">
      <alignment horizontal="center"/>
    </xf>
    <xf numFmtId="0" fontId="18" fillId="36" borderId="44" xfId="0" applyFont="1" applyFill="1" applyBorder="1" applyAlignment="1">
      <alignment horizontal="center"/>
    </xf>
    <xf numFmtId="0" fontId="18" fillId="36" borderId="36" xfId="0" applyFont="1" applyFill="1" applyBorder="1" applyAlignment="1">
      <alignment horizontal="center"/>
    </xf>
    <xf numFmtId="0" fontId="18" fillId="36" borderId="24"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5"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34" fillId="33" borderId="45" xfId="0" applyFont="1" applyFill="1" applyBorder="1" applyAlignment="1" applyProtection="1">
      <alignment horizontal="center" vertical="center"/>
      <protection locked="0"/>
    </xf>
    <xf numFmtId="0" fontId="18" fillId="37" borderId="22" xfId="0" applyFont="1" applyFill="1" applyBorder="1" applyAlignment="1">
      <alignment horizontal="center"/>
    </xf>
    <xf numFmtId="0" fontId="18" fillId="37" borderId="22" xfId="0" applyFont="1" applyFill="1" applyBorder="1" applyAlignment="1" applyProtection="1">
      <alignment horizontal="left" wrapText="1"/>
      <protection/>
    </xf>
    <xf numFmtId="0" fontId="18" fillId="37" borderId="23" xfId="0" applyNumberFormat="1" applyFont="1" applyFill="1" applyBorder="1" applyAlignment="1" applyProtection="1">
      <alignment horizontal="center"/>
      <protection locked="0"/>
    </xf>
    <xf numFmtId="0" fontId="37" fillId="37" borderId="23" xfId="0" applyNumberFormat="1" applyFont="1" applyFill="1" applyBorder="1" applyAlignment="1" applyProtection="1">
      <alignment horizontal="left" vertical="center" wrapText="1"/>
      <protection locked="0"/>
    </xf>
    <xf numFmtId="0" fontId="18" fillId="36" borderId="46" xfId="0" applyFont="1" applyFill="1" applyBorder="1" applyAlignment="1">
      <alignment horizontal="center"/>
    </xf>
    <xf numFmtId="0" fontId="21" fillId="36" borderId="46" xfId="0" applyFont="1" applyFill="1" applyBorder="1" applyAlignment="1">
      <alignment wrapText="1"/>
    </xf>
    <xf numFmtId="0" fontId="31" fillId="36" borderId="0" xfId="0" applyFont="1" applyFill="1" applyBorder="1" applyAlignment="1">
      <alignment horizontal="center" wrapText="1"/>
    </xf>
    <xf numFmtId="0" fontId="0" fillId="36" borderId="47"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28"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3" xfId="0" applyNumberFormat="1" applyFont="1" applyFill="1" applyBorder="1" applyAlignment="1" applyProtection="1">
      <alignment horizontal="center"/>
      <protection/>
    </xf>
    <xf numFmtId="0" fontId="21" fillId="36" borderId="23"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6"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3" xfId="62" applyFont="1" applyFill="1" applyBorder="1" applyAlignment="1" applyProtection="1">
      <alignment horizontal="center"/>
      <protection locked="0"/>
    </xf>
    <xf numFmtId="0" fontId="20" fillId="36" borderId="48" xfId="62" applyFont="1" applyFill="1" applyBorder="1" applyAlignment="1" applyProtection="1">
      <alignment horizontal="right" wrapText="1"/>
      <protection locked="0"/>
    </xf>
    <xf numFmtId="0" fontId="20" fillId="36" borderId="49"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3"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6" xfId="0" applyFont="1" applyFill="1" applyBorder="1" applyAlignment="1">
      <alignment/>
    </xf>
    <xf numFmtId="0" fontId="18" fillId="36" borderId="48" xfId="60" applyFont="1" applyFill="1" applyBorder="1" applyAlignment="1" applyProtection="1">
      <alignment horizontal="right" wrapText="1"/>
      <protection locked="0"/>
    </xf>
    <xf numFmtId="0" fontId="18" fillId="36" borderId="49" xfId="62" applyFont="1" applyFill="1" applyBorder="1" applyAlignment="1" applyProtection="1">
      <alignment horizontal="right" wrapText="1"/>
      <protection locked="0"/>
    </xf>
    <xf numFmtId="0" fontId="18" fillId="36" borderId="41" xfId="0" applyFont="1" applyFill="1" applyBorder="1" applyAlignment="1" applyProtection="1">
      <alignment horizontal="center"/>
      <protection/>
    </xf>
    <xf numFmtId="0" fontId="18" fillId="33" borderId="50" xfId="0" applyFont="1" applyFill="1" applyBorder="1" applyAlignment="1" applyProtection="1">
      <alignment horizontal="center"/>
      <protection/>
    </xf>
    <xf numFmtId="0" fontId="18" fillId="33" borderId="41" xfId="0" applyFont="1" applyFill="1" applyBorder="1" applyAlignment="1" applyProtection="1">
      <alignment horizontal="center"/>
      <protection locked="0"/>
    </xf>
    <xf numFmtId="0" fontId="18" fillId="36" borderId="3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18" fillId="36" borderId="53" xfId="0" applyFont="1" applyFill="1" applyBorder="1" applyAlignment="1">
      <alignment horizontal="center"/>
    </xf>
    <xf numFmtId="0" fontId="18" fillId="36" borderId="54" xfId="0" applyFont="1" applyFill="1" applyBorder="1" applyAlignment="1">
      <alignment horizontal="center"/>
    </xf>
    <xf numFmtId="0" fontId="18" fillId="36" borderId="55" xfId="0" applyFont="1" applyFill="1" applyBorder="1" applyAlignment="1">
      <alignment horizontal="center"/>
    </xf>
    <xf numFmtId="0" fontId="21" fillId="33" borderId="56" xfId="0" applyFont="1" applyFill="1" applyBorder="1" applyAlignment="1" applyProtection="1">
      <alignment horizontal="center" vertical="center"/>
      <protection locked="0"/>
    </xf>
    <xf numFmtId="0" fontId="39" fillId="33" borderId="56" xfId="0" applyNumberFormat="1" applyFont="1" applyFill="1" applyBorder="1" applyAlignment="1" applyProtection="1">
      <alignment horizontal="left" vertical="center"/>
      <protection locked="0"/>
    </xf>
    <xf numFmtId="0" fontId="39" fillId="33" borderId="57" xfId="0" applyNumberFormat="1" applyFont="1" applyFill="1" applyBorder="1" applyAlignment="1" applyProtection="1">
      <alignment horizontal="left" vertical="center"/>
      <protection locked="0"/>
    </xf>
    <xf numFmtId="0" fontId="48" fillId="33" borderId="56" xfId="0" applyNumberFormat="1" applyFont="1" applyFill="1" applyBorder="1" applyAlignment="1" applyProtection="1">
      <alignment horizontal="left" vertical="center"/>
      <protection locked="0"/>
    </xf>
    <xf numFmtId="0" fontId="18" fillId="36" borderId="58" xfId="0" applyFont="1" applyFill="1" applyBorder="1" applyAlignment="1">
      <alignment horizontal="center"/>
    </xf>
    <xf numFmtId="0" fontId="18" fillId="36" borderId="58"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9"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8" xfId="63" applyFont="1" applyFill="1" applyBorder="1" applyAlignment="1" applyProtection="1">
      <alignment horizontal="right" wrapText="1"/>
      <protection locked="0"/>
    </xf>
    <xf numFmtId="0" fontId="18" fillId="36" borderId="22" xfId="0" applyNumberFormat="1" applyFont="1" applyFill="1" applyBorder="1" applyAlignment="1" applyProtection="1">
      <alignment horizontal="center" wrapText="1"/>
      <protection/>
    </xf>
    <xf numFmtId="0" fontId="18" fillId="36" borderId="60" xfId="0" applyFont="1" applyFill="1" applyBorder="1" applyAlignment="1" applyProtection="1">
      <alignment horizontal="center"/>
      <protection/>
    </xf>
    <xf numFmtId="0" fontId="21" fillId="36" borderId="24" xfId="0" applyFont="1" applyFill="1" applyBorder="1" applyAlignment="1">
      <alignment horizontal="left" wrapText="1"/>
    </xf>
    <xf numFmtId="0" fontId="18" fillId="36" borderId="23" xfId="0" applyFont="1" applyFill="1" applyBorder="1" applyAlignment="1">
      <alignment horizontal="left" wrapText="1" indent="2"/>
    </xf>
    <xf numFmtId="0" fontId="18" fillId="36" borderId="60" xfId="0" applyFont="1" applyFill="1" applyBorder="1" applyAlignment="1" applyProtection="1">
      <alignment horizontal="center" wrapText="1"/>
      <protection/>
    </xf>
    <xf numFmtId="0" fontId="59" fillId="36" borderId="41" xfId="0" applyFont="1" applyFill="1" applyBorder="1" applyAlignment="1">
      <alignment horizontal="right" wrapText="1"/>
    </xf>
    <xf numFmtId="0" fontId="59" fillId="36" borderId="37" xfId="0" applyFont="1" applyFill="1" applyBorder="1" applyAlignment="1">
      <alignment horizontal="right" wrapText="1"/>
    </xf>
    <xf numFmtId="0" fontId="59" fillId="36" borderId="41" xfId="0" applyFont="1" applyFill="1" applyBorder="1" applyAlignment="1">
      <alignment horizontal="right" wrapText="1" indent="1"/>
    </xf>
    <xf numFmtId="0" fontId="59" fillId="36" borderId="41" xfId="0" applyFont="1" applyFill="1" applyBorder="1" applyAlignment="1">
      <alignment horizontal="center"/>
    </xf>
    <xf numFmtId="0" fontId="44" fillId="36" borderId="41" xfId="0" applyFont="1" applyFill="1" applyBorder="1" applyAlignment="1">
      <alignment horizontal="center"/>
    </xf>
    <xf numFmtId="0" fontId="44" fillId="36" borderId="37" xfId="0" applyFont="1" applyFill="1" applyBorder="1" applyAlignment="1">
      <alignment horizontal="center"/>
    </xf>
    <xf numFmtId="0" fontId="59" fillId="36" borderId="39" xfId="0" applyFont="1" applyFill="1" applyBorder="1" applyAlignment="1">
      <alignment horizontal="right" wrapText="1"/>
    </xf>
    <xf numFmtId="0" fontId="59" fillId="36" borderId="22" xfId="0" applyFont="1" applyFill="1" applyBorder="1" applyAlignment="1">
      <alignment horizontal="center"/>
    </xf>
    <xf numFmtId="0" fontId="59" fillId="36" borderId="37" xfId="0" applyFont="1" applyFill="1" applyBorder="1" applyAlignment="1">
      <alignment horizontal="right"/>
    </xf>
    <xf numFmtId="0" fontId="21" fillId="36" borderId="22"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3"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4" xfId="0" applyFont="1" applyFill="1" applyBorder="1" applyAlignment="1">
      <alignment horizontal="left" wrapText="1"/>
    </xf>
    <xf numFmtId="0" fontId="61" fillId="36" borderId="41" xfId="0" applyFont="1" applyFill="1" applyBorder="1" applyAlignment="1">
      <alignment horizontal="center" wrapText="1"/>
    </xf>
    <xf numFmtId="0" fontId="61" fillId="36" borderId="41" xfId="0" applyFont="1" applyFill="1" applyBorder="1" applyAlignment="1">
      <alignment horizontal="right" wrapText="1"/>
    </xf>
    <xf numFmtId="0" fontId="61" fillId="36" borderId="41" xfId="0" applyFont="1" applyFill="1" applyBorder="1" applyAlignment="1">
      <alignment horizontal="center"/>
    </xf>
    <xf numFmtId="0" fontId="44" fillId="36" borderId="61" xfId="0" applyFont="1" applyFill="1" applyBorder="1" applyAlignment="1">
      <alignment horizontal="center"/>
    </xf>
    <xf numFmtId="0" fontId="61" fillId="36" borderId="61" xfId="0" applyFont="1" applyFill="1" applyBorder="1" applyAlignment="1">
      <alignment horizontal="right" wrapText="1"/>
    </xf>
    <xf numFmtId="0" fontId="18" fillId="36" borderId="61" xfId="0" applyFont="1" applyFill="1" applyBorder="1" applyAlignment="1">
      <alignment horizontal="center"/>
    </xf>
    <xf numFmtId="0" fontId="18" fillId="36" borderId="61" xfId="0" applyFont="1" applyFill="1" applyBorder="1" applyAlignment="1" applyProtection="1">
      <alignment horizontal="center"/>
      <protection/>
    </xf>
    <xf numFmtId="0" fontId="61" fillId="36" borderId="62" xfId="0" applyFont="1" applyFill="1" applyBorder="1" applyAlignment="1">
      <alignment horizontal="center" wrapText="1"/>
    </xf>
    <xf numFmtId="0" fontId="61" fillId="36" borderId="62" xfId="0" applyFont="1" applyFill="1" applyBorder="1" applyAlignment="1">
      <alignment horizontal="right"/>
    </xf>
    <xf numFmtId="0" fontId="61" fillId="36" borderId="58" xfId="0" applyFont="1" applyFill="1" applyBorder="1" applyAlignment="1">
      <alignment horizontal="right" wrapText="1" indent="1"/>
    </xf>
    <xf numFmtId="0" fontId="44" fillId="36"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4"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6"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vertical="top" wrapText="1"/>
    </xf>
    <xf numFmtId="0" fontId="11" fillId="0" borderId="31"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0"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6" xfId="0" applyFont="1" applyBorder="1" applyAlignment="1">
      <alignment wrapText="1"/>
    </xf>
    <xf numFmtId="0" fontId="0" fillId="0" borderId="0" xfId="0" applyFont="1" applyAlignment="1" applyProtection="1">
      <alignment/>
      <protection locked="0"/>
    </xf>
    <xf numFmtId="0" fontId="7" fillId="0" borderId="26"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7" xfId="0" applyFont="1" applyFill="1" applyBorder="1" applyAlignment="1">
      <alignment horizontal="left" vertical="top"/>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0" xfId="0" applyBorder="1" applyAlignment="1">
      <alignment vertical="center"/>
    </xf>
    <xf numFmtId="0" fontId="68" fillId="0" borderId="70"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73"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0" xfId="0" applyBorder="1" applyAlignment="1">
      <alignment vertical="center"/>
    </xf>
    <xf numFmtId="0" fontId="22" fillId="36" borderId="23" xfId="0" applyFont="1" applyFill="1" applyBorder="1" applyAlignment="1">
      <alignment horizontal="left" wrapText="1" indent="3"/>
    </xf>
    <xf numFmtId="0" fontId="21" fillId="33" borderId="75" xfId="0" applyFont="1" applyFill="1" applyBorder="1" applyAlignment="1">
      <alignment horizontal="center" vertical="center"/>
    </xf>
    <xf numFmtId="0" fontId="20" fillId="36" borderId="47"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3"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6"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0"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0"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0"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22" xfId="0" applyNumberFormat="1" applyFont="1" applyFill="1" applyBorder="1" applyAlignment="1" applyProtection="1">
      <alignment horizontal="center"/>
      <protection locked="0"/>
    </xf>
    <xf numFmtId="0" fontId="37" fillId="36" borderId="29"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9"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7" xfId="0" applyNumberFormat="1" applyFont="1" applyFill="1" applyBorder="1" applyAlignment="1" applyProtection="1">
      <alignment horizontal="center" wrapText="1"/>
      <protection/>
    </xf>
    <xf numFmtId="0" fontId="0" fillId="36" borderId="70" xfId="0" applyFont="1" applyFill="1" applyBorder="1" applyAlignment="1" applyProtection="1">
      <alignment wrapText="1"/>
      <protection locked="0"/>
    </xf>
    <xf numFmtId="0" fontId="37" fillId="36" borderId="22" xfId="0" applyNumberFormat="1" applyFont="1" applyFill="1" applyBorder="1" applyAlignment="1" applyProtection="1">
      <alignment horizontal="center" wrapText="1"/>
      <protection locked="0"/>
    </xf>
    <xf numFmtId="0" fontId="61" fillId="36" borderId="22" xfId="0" applyFont="1" applyFill="1" applyBorder="1" applyAlignment="1">
      <alignment horizontal="center" wrapText="1"/>
    </xf>
    <xf numFmtId="0" fontId="61" fillId="36" borderId="23" xfId="0" applyFont="1" applyFill="1" applyBorder="1" applyAlignment="1">
      <alignment horizontal="right" wrapText="1"/>
    </xf>
    <xf numFmtId="0" fontId="62" fillId="36" borderId="22" xfId="0" applyFont="1" applyFill="1" applyBorder="1" applyAlignment="1">
      <alignment horizontal="center"/>
    </xf>
    <xf numFmtId="0" fontId="44" fillId="36" borderId="76" xfId="0" applyFont="1" applyFill="1" applyBorder="1" applyAlignment="1">
      <alignment horizontal="center"/>
    </xf>
    <xf numFmtId="0" fontId="18" fillId="36" borderId="24" xfId="0" applyFont="1" applyFill="1" applyBorder="1" applyAlignment="1">
      <alignment horizontal="left" wrapText="1" indent="1"/>
    </xf>
    <xf numFmtId="0" fontId="61" fillId="36" borderId="24" xfId="0" applyFont="1" applyFill="1" applyBorder="1" applyAlignment="1">
      <alignment horizontal="right" wrapText="1"/>
    </xf>
    <xf numFmtId="0" fontId="62" fillId="36" borderId="23" xfId="0" applyFont="1" applyFill="1" applyBorder="1" applyAlignment="1">
      <alignment horizontal="right" wrapText="1"/>
    </xf>
    <xf numFmtId="0" fontId="18" fillId="36" borderId="24" xfId="0" applyNumberFormat="1" applyFont="1" applyFill="1" applyBorder="1" applyAlignment="1" applyProtection="1">
      <alignment horizontal="center" wrapText="1"/>
      <protection/>
    </xf>
    <xf numFmtId="0" fontId="37" fillId="0" borderId="38" xfId="0" applyNumberFormat="1"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center" vertical="center" wrapText="1"/>
      <protection locked="0"/>
    </xf>
    <xf numFmtId="0" fontId="18" fillId="36" borderId="29" xfId="0" applyNumberFormat="1" applyFont="1" applyFill="1" applyBorder="1" applyAlignment="1" applyProtection="1">
      <alignment horizontal="center"/>
      <protection/>
    </xf>
    <xf numFmtId="0" fontId="18" fillId="36" borderId="77"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protection/>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vertical="center" wrapText="1"/>
    </xf>
    <xf numFmtId="0" fontId="21" fillId="0" borderId="28" xfId="0" applyFont="1" applyFill="1" applyBorder="1" applyAlignment="1">
      <alignment vertical="center" wrapText="1"/>
    </xf>
    <xf numFmtId="0" fontId="18" fillId="0" borderId="23" xfId="0" applyNumberFormat="1" applyFont="1" applyFill="1" applyBorder="1" applyAlignment="1" applyProtection="1">
      <alignment horizontal="center" vertical="center"/>
      <protection locked="0"/>
    </xf>
    <xf numFmtId="0" fontId="18" fillId="0" borderId="2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xf>
    <xf numFmtId="0" fontId="21" fillId="0" borderId="39" xfId="0" applyFont="1" applyFill="1" applyBorder="1" applyAlignment="1">
      <alignment horizontal="left" vertical="center" wrapText="1"/>
    </xf>
    <xf numFmtId="0" fontId="18" fillId="0" borderId="78"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6" xfId="0" applyFont="1" applyFill="1" applyBorder="1" applyAlignment="1">
      <alignment horizontal="center" vertical="center"/>
    </xf>
    <xf numFmtId="0" fontId="18" fillId="36"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22" fillId="0" borderId="22" xfId="0" applyFont="1" applyFill="1" applyBorder="1" applyAlignment="1" applyProtection="1">
      <alignment horizontal="left" vertical="center" wrapText="1" indent="3"/>
      <protection/>
    </xf>
    <xf numFmtId="0" fontId="22" fillId="0" borderId="43" xfId="0" applyFont="1" applyFill="1" applyBorder="1" applyAlignment="1" applyProtection="1">
      <alignment horizontal="left" vertical="center" wrapText="1" indent="3"/>
      <protection/>
    </xf>
    <xf numFmtId="0" fontId="18" fillId="0" borderId="79" xfId="0" applyFont="1" applyFill="1" applyBorder="1" applyAlignment="1" applyProtection="1">
      <alignment horizontal="left" vertical="center" wrapText="1"/>
      <protection/>
    </xf>
    <xf numFmtId="0" fontId="18" fillId="0" borderId="38" xfId="0" applyFont="1" applyFill="1" applyBorder="1" applyAlignment="1" applyProtection="1">
      <alignment horizontal="center" vertical="center"/>
      <protection locked="0"/>
    </xf>
    <xf numFmtId="0" fontId="18" fillId="36" borderId="22" xfId="0"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79" xfId="0" applyFont="1" applyFill="1" applyBorder="1" applyAlignment="1">
      <alignment horizontal="center" vertical="center"/>
    </xf>
    <xf numFmtId="0" fontId="18" fillId="0" borderId="28" xfId="0" applyFont="1" applyFill="1" applyBorder="1" applyAlignment="1" applyProtection="1">
      <alignment horizontal="right" vertical="center" wrapText="1" indent="1"/>
      <protection/>
    </xf>
    <xf numFmtId="0" fontId="18" fillId="0" borderId="28" xfId="0" applyFont="1" applyFill="1" applyBorder="1" applyAlignment="1" applyProtection="1">
      <alignment horizontal="left" vertical="center" wrapText="1"/>
      <protection/>
    </xf>
    <xf numFmtId="0" fontId="18" fillId="0" borderId="23" xfId="57" applyFont="1" applyBorder="1" applyAlignment="1">
      <alignment horizontal="center" vertical="center"/>
      <protection/>
    </xf>
    <xf numFmtId="0" fontId="18" fillId="0" borderId="29" xfId="0" applyNumberFormat="1" applyFont="1" applyFill="1" applyBorder="1" applyAlignment="1" applyProtection="1">
      <alignment horizontal="center" vertical="center"/>
      <protection locked="0"/>
    </xf>
    <xf numFmtId="0" fontId="37" fillId="36" borderId="23" xfId="0" applyNumberFormat="1" applyFont="1" applyFill="1" applyBorder="1" applyAlignment="1" applyProtection="1">
      <alignment horizontal="left" vertical="center" wrapText="1"/>
      <protection/>
    </xf>
    <xf numFmtId="0" fontId="37" fillId="36" borderId="77" xfId="0" applyNumberFormat="1" applyFont="1" applyFill="1" applyBorder="1" applyAlignment="1" applyProtection="1">
      <alignment horizontal="left" vertical="center" wrapText="1"/>
      <protection locked="0"/>
    </xf>
    <xf numFmtId="0" fontId="18" fillId="36" borderId="41" xfId="0" applyFont="1" applyFill="1" applyBorder="1" applyAlignment="1" applyProtection="1">
      <alignment horizontal="center" wrapText="1"/>
      <protection/>
    </xf>
    <xf numFmtId="0" fontId="37"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7" fillId="36" borderId="83" xfId="0" applyNumberFormat="1" applyFont="1" applyFill="1" applyBorder="1" applyAlignment="1" applyProtection="1">
      <alignment horizontal="left" vertical="center" wrapText="1"/>
      <protection/>
    </xf>
    <xf numFmtId="0" fontId="18" fillId="36" borderId="38" xfId="0" applyNumberFormat="1" applyFont="1" applyFill="1" applyBorder="1" applyAlignment="1" applyProtection="1">
      <alignment horizontal="center"/>
      <protection locked="0"/>
    </xf>
    <xf numFmtId="0" fontId="0" fillId="36" borderId="37" xfId="0" applyFill="1" applyBorder="1" applyAlignment="1" applyProtection="1">
      <alignment/>
      <protection/>
    </xf>
    <xf numFmtId="0" fontId="37" fillId="36" borderId="22"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locked="0"/>
    </xf>
    <xf numFmtId="0" fontId="18" fillId="37" borderId="23" xfId="0" applyNumberFormat="1" applyFont="1" applyFill="1" applyBorder="1" applyAlignment="1" applyProtection="1">
      <alignment horizontal="center"/>
      <protection/>
    </xf>
    <xf numFmtId="0" fontId="37" fillId="37" borderId="22"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vertical="center"/>
      <protection/>
    </xf>
    <xf numFmtId="0" fontId="37" fillId="37" borderId="22" xfId="0" applyNumberFormat="1" applyFont="1" applyFill="1" applyBorder="1" applyAlignment="1" applyProtection="1">
      <alignment horizontal="left" vertical="center" wrapText="1"/>
      <protection locked="0"/>
    </xf>
    <xf numFmtId="0" fontId="37" fillId="37" borderId="22" xfId="0" applyNumberFormat="1" applyFont="1" applyFill="1" applyBorder="1" applyAlignment="1" applyProtection="1">
      <alignment horizontal="left" vertical="center"/>
      <protection/>
    </xf>
    <xf numFmtId="0" fontId="18" fillId="36" borderId="23" xfId="0" applyFont="1" applyFill="1" applyBorder="1" applyAlignment="1" applyProtection="1">
      <alignment horizontal="center"/>
      <protection locked="0"/>
    </xf>
    <xf numFmtId="0" fontId="37" fillId="36" borderId="42" xfId="0" applyNumberFormat="1" applyFont="1" applyFill="1" applyBorder="1" applyAlignment="1" applyProtection="1">
      <alignment horizontal="left" vertical="center" wrapText="1"/>
      <protection/>
    </xf>
    <xf numFmtId="0" fontId="18" fillId="36" borderId="24" xfId="0" applyFont="1" applyFill="1" applyBorder="1" applyAlignment="1" applyProtection="1">
      <alignment horizontal="center"/>
      <protection/>
    </xf>
    <xf numFmtId="0" fontId="18" fillId="36" borderId="24" xfId="0" applyFont="1" applyFill="1" applyBorder="1" applyAlignment="1" applyProtection="1">
      <alignment horizontal="center"/>
      <protection locked="0"/>
    </xf>
    <xf numFmtId="2" fontId="18" fillId="33" borderId="50" xfId="0" applyNumberFormat="1" applyFont="1" applyFill="1" applyBorder="1" applyAlignment="1" applyProtection="1">
      <alignment horizontal="center"/>
      <protection/>
    </xf>
    <xf numFmtId="0" fontId="18" fillId="33" borderId="46" xfId="0" applyFont="1" applyFill="1" applyBorder="1" applyAlignment="1" applyProtection="1">
      <alignment horizontal="center" vertical="center"/>
      <protection/>
    </xf>
    <xf numFmtId="2" fontId="18" fillId="33" borderId="41" xfId="0" applyNumberFormat="1" applyFont="1" applyFill="1" applyBorder="1" applyAlignment="1" applyProtection="1">
      <alignment horizontal="center"/>
      <protection/>
    </xf>
    <xf numFmtId="0" fontId="18" fillId="33" borderId="41" xfId="0" applyFont="1" applyFill="1" applyBorder="1" applyAlignment="1" applyProtection="1">
      <alignment horizontal="center"/>
      <protection/>
    </xf>
    <xf numFmtId="0" fontId="18" fillId="33" borderId="41"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xf>
    <xf numFmtId="2" fontId="18" fillId="36" borderId="41" xfId="0" applyNumberFormat="1" applyFont="1" applyFill="1" applyBorder="1" applyAlignment="1" applyProtection="1">
      <alignment horizontal="center"/>
      <protection/>
    </xf>
    <xf numFmtId="0" fontId="35" fillId="36" borderId="41" xfId="0" applyFont="1" applyFill="1" applyBorder="1" applyAlignment="1" applyProtection="1">
      <alignment/>
      <protection/>
    </xf>
    <xf numFmtId="0" fontId="0" fillId="36" borderId="41" xfId="0" applyFill="1" applyBorder="1" applyAlignment="1" applyProtection="1">
      <alignment/>
      <protection/>
    </xf>
    <xf numFmtId="0" fontId="37" fillId="36" borderId="29" xfId="0" applyNumberFormat="1" applyFont="1" applyFill="1" applyBorder="1" applyAlignment="1" applyProtection="1">
      <alignment horizontal="left" vertical="center" wrapText="1"/>
      <protection/>
    </xf>
    <xf numFmtId="0" fontId="18" fillId="36" borderId="62" xfId="0" applyFont="1" applyFill="1" applyBorder="1" applyAlignment="1" applyProtection="1">
      <alignment horizontal="center" wrapText="1"/>
      <protection/>
    </xf>
    <xf numFmtId="0" fontId="0" fillId="36" borderId="62" xfId="0" applyFill="1" applyBorder="1" applyAlignment="1" applyProtection="1">
      <alignment/>
      <protection/>
    </xf>
    <xf numFmtId="0" fontId="37" fillId="36" borderId="58" xfId="0" applyNumberFormat="1" applyFont="1" applyFill="1" applyBorder="1" applyAlignment="1" applyProtection="1">
      <alignment horizontal="left" vertical="center" wrapText="1"/>
      <protection/>
    </xf>
    <xf numFmtId="0" fontId="37" fillId="36" borderId="24" xfId="0" applyNumberFormat="1" applyFont="1" applyFill="1" applyBorder="1" applyAlignment="1" applyProtection="1">
      <alignment horizontal="left" vertical="center" wrapText="1"/>
      <protection/>
    </xf>
    <xf numFmtId="0" fontId="18" fillId="36" borderId="57" xfId="0" applyNumberFormat="1" applyFont="1" applyFill="1" applyBorder="1" applyAlignment="1" applyProtection="1">
      <alignment horizontal="center"/>
      <protection/>
    </xf>
    <xf numFmtId="0" fontId="18" fillId="36" borderId="22" xfId="0" applyFont="1" applyFill="1" applyBorder="1" applyAlignment="1" applyProtection="1">
      <alignment horizontal="center" wrapText="1"/>
      <protection/>
    </xf>
    <xf numFmtId="0" fontId="0" fillId="36" borderId="22" xfId="0" applyFill="1" applyBorder="1" applyAlignment="1" applyProtection="1">
      <alignment/>
      <protection/>
    </xf>
    <xf numFmtId="0" fontId="0" fillId="0" borderId="18" xfId="0" applyBorder="1" applyAlignment="1" applyProtection="1">
      <alignment/>
      <protection locked="0"/>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6" fillId="35" borderId="0" xfId="0" applyFont="1" applyFill="1" applyBorder="1" applyAlignment="1">
      <alignment horizontal="center"/>
    </xf>
    <xf numFmtId="0" fontId="112" fillId="0" borderId="0" xfId="0" applyFont="1" applyFill="1" applyAlignment="1">
      <alignment vertical="top" wrapText="1"/>
    </xf>
    <xf numFmtId="0" fontId="113" fillId="0" borderId="0" xfId="0" applyFont="1" applyFill="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NumberFormat="1"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4"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5"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54" fillId="36" borderId="0" xfId="0" applyFont="1" applyFill="1" applyBorder="1" applyAlignment="1">
      <alignment horizontal="center"/>
    </xf>
    <xf numFmtId="0" fontId="0" fillId="0" borderId="85" xfId="0" applyFont="1" applyBorder="1" applyAlignment="1" applyProtection="1">
      <alignment horizontal="left" wrapText="1"/>
      <protection locked="0"/>
    </xf>
    <xf numFmtId="0" fontId="0" fillId="0" borderId="85" xfId="0" applyFont="1" applyBorder="1" applyAlignment="1" applyProtection="1">
      <alignment wrapText="1"/>
      <protection locked="0"/>
    </xf>
    <xf numFmtId="0" fontId="11" fillId="33" borderId="33" xfId="0" applyFont="1" applyFill="1" applyBorder="1" applyAlignment="1">
      <alignment horizontal="center"/>
    </xf>
    <xf numFmtId="0" fontId="11" fillId="33" borderId="86" xfId="0" applyFont="1" applyFill="1" applyBorder="1" applyAlignment="1">
      <alignment horizontal="center"/>
    </xf>
    <xf numFmtId="0" fontId="11" fillId="33" borderId="86" xfId="0" applyFont="1" applyFill="1" applyBorder="1" applyAlignment="1">
      <alignment/>
    </xf>
    <xf numFmtId="0" fontId="11" fillId="33" borderId="87" xfId="0" applyFont="1" applyFill="1" applyBorder="1" applyAlignment="1">
      <alignment horizontal="center"/>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21" fillId="0" borderId="88" xfId="0" applyFont="1" applyFill="1" applyBorder="1" applyAlignment="1">
      <alignment horizontal="center" wrapText="1"/>
    </xf>
    <xf numFmtId="0" fontId="0" fillId="0" borderId="89" xfId="0" applyFill="1" applyBorder="1" applyAlignment="1">
      <alignment/>
    </xf>
    <xf numFmtId="0" fontId="0" fillId="0" borderId="90" xfId="0" applyFill="1" applyBorder="1" applyAlignment="1">
      <alignment/>
    </xf>
    <xf numFmtId="0" fontId="11" fillId="33" borderId="91" xfId="0" applyFont="1" applyFill="1" applyBorder="1" applyAlignment="1">
      <alignment horizontal="center"/>
    </xf>
    <xf numFmtId="0" fontId="6" fillId="35" borderId="0" xfId="0" applyFont="1" applyFill="1" applyBorder="1" applyAlignment="1">
      <alignment horizontal="left"/>
    </xf>
    <xf numFmtId="0" fontId="21" fillId="0" borderId="88" xfId="0" applyNumberFormat="1" applyFont="1" applyFill="1" applyBorder="1" applyAlignment="1">
      <alignment horizontal="center" wrapText="1"/>
    </xf>
    <xf numFmtId="0" fontId="21" fillId="0" borderId="89" xfId="0" applyNumberFormat="1" applyFont="1" applyFill="1" applyBorder="1" applyAlignment="1">
      <alignment horizontal="center" wrapText="1"/>
    </xf>
    <xf numFmtId="0" fontId="21" fillId="0" borderId="90"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21" fillId="0" borderId="88" xfId="0" applyFont="1" applyBorder="1" applyAlignment="1">
      <alignment horizontal="center" wrapText="1"/>
    </xf>
    <xf numFmtId="0" fontId="21" fillId="0" borderId="89" xfId="0" applyFont="1" applyBorder="1" applyAlignment="1">
      <alignment horizontal="center" wrapText="1"/>
    </xf>
    <xf numFmtId="0" fontId="18" fillId="0" borderId="90" xfId="0" applyFont="1" applyBorder="1" applyAlignment="1">
      <alignment horizontal="center"/>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11" fillId="0" borderId="0" xfId="0" applyFont="1" applyFill="1" applyAlignment="1">
      <alignment horizontal="left" vertical="top" wrapText="1"/>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6" xfId="0" applyFont="1" applyFill="1" applyBorder="1" applyAlignment="1">
      <alignment horizontal="center" wrapText="1"/>
    </xf>
    <xf numFmtId="0" fontId="6" fillId="34" borderId="0" xfId="0" applyFont="1" applyFill="1" applyBorder="1" applyAlignment="1" applyProtection="1">
      <alignment horizontal="left"/>
      <protection/>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0" fillId="0" borderId="94"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1"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11" fillId="36" borderId="102" xfId="0" applyFont="1" applyFill="1" applyBorder="1" applyAlignment="1" applyProtection="1">
      <alignment horizontal="left" vertical="center" wrapText="1"/>
      <protection locked="0"/>
    </xf>
    <xf numFmtId="0" fontId="11" fillId="36" borderId="103" xfId="0" applyFont="1" applyFill="1" applyBorder="1" applyAlignment="1" applyProtection="1">
      <alignment horizontal="left" vertical="center" wrapText="1"/>
      <protection locked="0"/>
    </xf>
    <xf numFmtId="0" fontId="11" fillId="36" borderId="104" xfId="0" applyFont="1" applyFill="1" applyBorder="1" applyAlignment="1" applyProtection="1">
      <alignment horizontal="left" vertical="center" wrapText="1"/>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6" borderId="92" xfId="0" applyFont="1" applyFill="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94"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35">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xdr:from>
      <xdr:col>8</xdr:col>
      <xdr:colOff>381000</xdr:colOff>
      <xdr:row>1</xdr:row>
      <xdr:rowOff>9525</xdr:rowOff>
    </xdr:from>
    <xdr:to>
      <xdr:col>9</xdr:col>
      <xdr:colOff>514350</xdr:colOff>
      <xdr:row>5</xdr:row>
      <xdr:rowOff>209550</xdr:rowOff>
    </xdr:to>
    <xdr:pic>
      <xdr:nvPicPr>
        <xdr:cNvPr id="2" name="unep"/>
        <xdr:cNvPicPr preferRelativeResize="1">
          <a:picLocks noChangeAspect="1"/>
        </xdr:cNvPicPr>
      </xdr:nvPicPr>
      <xdr:blipFill>
        <a:blip r:embed="rId2"/>
        <a:stretch>
          <a:fillRect/>
        </a:stretch>
      </xdr:blipFill>
      <xdr:spPr>
        <a:xfrm>
          <a:off x="7096125" y="171450"/>
          <a:ext cx="7429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29</xdr:row>
      <xdr:rowOff>95250</xdr:rowOff>
    </xdr:from>
    <xdr:to>
      <xdr:col>34</xdr:col>
      <xdr:colOff>85725</xdr:colOff>
      <xdr:row>29</xdr:row>
      <xdr:rowOff>95250</xdr:rowOff>
    </xdr:to>
    <xdr:sp>
      <xdr:nvSpPr>
        <xdr:cNvPr id="1" name="Line 44"/>
        <xdr:cNvSpPr>
          <a:spLocks/>
        </xdr:cNvSpPr>
      </xdr:nvSpPr>
      <xdr:spPr>
        <a:xfrm>
          <a:off x="4981575" y="73056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2" name="AutoShape 41"/>
        <xdr:cNvSpPr>
          <a:spLocks/>
        </xdr:cNvSpPr>
      </xdr:nvSpPr>
      <xdr:spPr>
        <a:xfrm>
          <a:off x="4772025" y="6296025"/>
          <a:ext cx="25717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27</xdr:col>
      <xdr:colOff>419100</xdr:colOff>
      <xdr:row>27</xdr:row>
      <xdr:rowOff>133350</xdr:rowOff>
    </xdr:to>
    <xdr:sp>
      <xdr:nvSpPr>
        <xdr:cNvPr id="3" name="Line 42"/>
        <xdr:cNvSpPr>
          <a:spLocks/>
        </xdr:cNvSpPr>
      </xdr:nvSpPr>
      <xdr:spPr>
        <a:xfrm flipV="1">
          <a:off x="2752725" y="6638925"/>
          <a:ext cx="2066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85725</xdr:rowOff>
    </xdr:from>
    <xdr:to>
      <xdr:col>27</xdr:col>
      <xdr:colOff>419100</xdr:colOff>
      <xdr:row>29</xdr:row>
      <xdr:rowOff>85725</xdr:rowOff>
    </xdr:to>
    <xdr:sp>
      <xdr:nvSpPr>
        <xdr:cNvPr id="4" name="Line 43"/>
        <xdr:cNvSpPr>
          <a:spLocks/>
        </xdr:cNvSpPr>
      </xdr:nvSpPr>
      <xdr:spPr>
        <a:xfrm flipV="1">
          <a:off x="2762250" y="7296150"/>
          <a:ext cx="2057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19050</xdr:colOff>
      <xdr:row>27</xdr:row>
      <xdr:rowOff>142875</xdr:rowOff>
    </xdr:to>
    <xdr:sp>
      <xdr:nvSpPr>
        <xdr:cNvPr id="5" name="Line 45"/>
        <xdr:cNvSpPr>
          <a:spLocks/>
        </xdr:cNvSpPr>
      </xdr:nvSpPr>
      <xdr:spPr>
        <a:xfrm flipV="1">
          <a:off x="4981575" y="6638925"/>
          <a:ext cx="16478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85" zoomScaleNormal="85"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28.4218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25" t="s">
        <v>195</v>
      </c>
      <c r="L6" s="1"/>
    </row>
    <row r="7" ht="6.75" customHeight="1">
      <c r="L7" s="1"/>
    </row>
    <row r="8" spans="2:12" ht="14.25" customHeight="1">
      <c r="B8" s="793" t="s">
        <v>169</v>
      </c>
      <c r="C8" s="793"/>
      <c r="D8" s="793"/>
      <c r="E8" s="793"/>
      <c r="F8" s="793"/>
      <c r="G8" s="793"/>
      <c r="H8" s="793"/>
      <c r="I8" s="793"/>
      <c r="J8" s="793"/>
      <c r="L8" s="1"/>
    </row>
    <row r="9" spans="2:12" ht="24.75" customHeight="1">
      <c r="B9" s="794" t="s">
        <v>303</v>
      </c>
      <c r="C9" s="794"/>
      <c r="D9" s="794"/>
      <c r="E9" s="794"/>
      <c r="F9" s="794"/>
      <c r="G9" s="794"/>
      <c r="H9" s="794"/>
      <c r="I9" s="794"/>
      <c r="J9" s="794"/>
      <c r="L9" s="1"/>
    </row>
    <row r="10" spans="2:12" ht="12.75">
      <c r="B10" s="2"/>
      <c r="L10" s="1"/>
    </row>
    <row r="11" spans="2:12" ht="17.25">
      <c r="B11" s="3" t="s">
        <v>85</v>
      </c>
      <c r="K11" s="1"/>
      <c r="L11" s="1"/>
    </row>
    <row r="12" spans="2:3" ht="21" customHeight="1">
      <c r="B12" s="4"/>
      <c r="C12" s="5"/>
    </row>
    <row r="13" spans="2:10" s="6" customFormat="1" ht="17.25">
      <c r="B13" s="796" t="s">
        <v>86</v>
      </c>
      <c r="C13" s="796"/>
      <c r="D13" s="796"/>
      <c r="E13" s="796"/>
      <c r="F13" s="796"/>
      <c r="G13" s="796"/>
      <c r="H13" s="796"/>
      <c r="I13" s="796"/>
      <c r="J13" s="796"/>
    </row>
    <row r="14" spans="6:11" ht="15">
      <c r="F14" s="7"/>
      <c r="G14" s="2"/>
      <c r="H14" s="2"/>
      <c r="I14" s="2"/>
      <c r="J14" s="2"/>
      <c r="K14" s="2"/>
    </row>
    <row r="15" spans="2:11" ht="15.75" customHeight="1">
      <c r="B15" s="8" t="s">
        <v>87</v>
      </c>
      <c r="C15" s="797" t="s">
        <v>88</v>
      </c>
      <c r="D15" s="797"/>
      <c r="E15" s="797"/>
      <c r="F15" s="797"/>
      <c r="G15" s="797"/>
      <c r="H15" s="797"/>
      <c r="I15" s="797"/>
      <c r="J15" s="797"/>
      <c r="K15" s="2"/>
    </row>
    <row r="16" spans="2:11" ht="7.5" customHeight="1">
      <c r="B16" s="9"/>
      <c r="C16" s="37"/>
      <c r="D16" s="97"/>
      <c r="E16" s="97"/>
      <c r="F16" s="87"/>
      <c r="G16" s="97"/>
      <c r="H16" s="97"/>
      <c r="I16" s="97"/>
      <c r="J16" s="97"/>
      <c r="K16" s="2"/>
    </row>
    <row r="17" spans="2:11" ht="15">
      <c r="B17" s="9" t="s">
        <v>89</v>
      </c>
      <c r="C17" s="223" t="s">
        <v>90</v>
      </c>
      <c r="D17" s="87"/>
      <c r="E17" s="1"/>
      <c r="F17" s="87"/>
      <c r="G17" s="97"/>
      <c r="H17" s="97"/>
      <c r="I17" s="97"/>
      <c r="J17" s="97"/>
      <c r="K17" s="2"/>
    </row>
    <row r="18" spans="2:11" ht="7.5" customHeight="1">
      <c r="B18" s="9"/>
      <c r="C18" s="37"/>
      <c r="D18" s="87"/>
      <c r="E18" s="1"/>
      <c r="F18" s="87"/>
      <c r="G18" s="97"/>
      <c r="H18" s="97"/>
      <c r="I18" s="97"/>
      <c r="J18" s="97"/>
      <c r="K18" s="2"/>
    </row>
    <row r="19" spans="2:11" ht="15">
      <c r="B19" s="526" t="s">
        <v>91</v>
      </c>
      <c r="C19" s="527" t="s">
        <v>155</v>
      </c>
      <c r="D19" s="528"/>
      <c r="E19" s="287"/>
      <c r="F19" s="87"/>
      <c r="G19" s="97"/>
      <c r="H19" s="97"/>
      <c r="I19" s="97"/>
      <c r="J19" s="97"/>
      <c r="K19" s="2"/>
    </row>
    <row r="20" spans="2:11" ht="7.5" customHeight="1">
      <c r="B20" s="526"/>
      <c r="C20" s="529"/>
      <c r="D20" s="528"/>
      <c r="E20" s="287"/>
      <c r="F20" s="87"/>
      <c r="G20" s="97"/>
      <c r="H20" s="97"/>
      <c r="I20" s="97"/>
      <c r="J20" s="97"/>
      <c r="K20" s="2"/>
    </row>
    <row r="21" spans="2:11" ht="15">
      <c r="B21" s="526" t="s">
        <v>92</v>
      </c>
      <c r="C21" s="527" t="s">
        <v>94</v>
      </c>
      <c r="D21" s="528"/>
      <c r="E21" s="287"/>
      <c r="F21" s="87"/>
      <c r="G21" s="97"/>
      <c r="H21" s="97"/>
      <c r="I21" s="97"/>
      <c r="J21" s="97"/>
      <c r="K21" s="2"/>
    </row>
    <row r="22" spans="2:11" ht="7.5" customHeight="1">
      <c r="B22" s="526"/>
      <c r="C22" s="529"/>
      <c r="D22" s="528"/>
      <c r="E22" s="287"/>
      <c r="F22" s="87"/>
      <c r="G22" s="97"/>
      <c r="H22" s="97"/>
      <c r="I22" s="97"/>
      <c r="J22" s="97"/>
      <c r="K22" s="2"/>
    </row>
    <row r="23" spans="2:10" s="2" customFormat="1" ht="15.75" customHeight="1">
      <c r="B23" s="526" t="s">
        <v>93</v>
      </c>
      <c r="C23" s="527" t="s">
        <v>95</v>
      </c>
      <c r="D23" s="528"/>
      <c r="E23" s="287"/>
      <c r="F23" s="87"/>
      <c r="G23" s="97"/>
      <c r="H23" s="97"/>
      <c r="I23" s="97"/>
      <c r="J23" s="97"/>
    </row>
    <row r="24" spans="2:11" ht="7.5" customHeight="1">
      <c r="B24" s="526"/>
      <c r="C24" s="529"/>
      <c r="D24" s="528"/>
      <c r="E24" s="287"/>
      <c r="F24" s="87"/>
      <c r="G24" s="97"/>
      <c r="H24" s="97"/>
      <c r="I24" s="97"/>
      <c r="J24" s="97"/>
      <c r="K24" s="2"/>
    </row>
    <row r="25" spans="2:11" ht="15.75" customHeight="1">
      <c r="B25" s="526" t="s">
        <v>59</v>
      </c>
      <c r="C25" s="795" t="s">
        <v>96</v>
      </c>
      <c r="D25" s="795"/>
      <c r="E25" s="795"/>
      <c r="F25" s="795"/>
      <c r="G25" s="97"/>
      <c r="H25" s="97"/>
      <c r="I25" s="97"/>
      <c r="J25" s="97"/>
      <c r="K25" s="2"/>
    </row>
    <row r="26" spans="2:11" ht="7.5" customHeight="1">
      <c r="B26" s="526"/>
      <c r="C26" s="529"/>
      <c r="D26" s="528"/>
      <c r="E26" s="287"/>
      <c r="F26" s="87"/>
      <c r="G26" s="97"/>
      <c r="H26" s="97"/>
      <c r="I26" s="97"/>
      <c r="J26" s="97"/>
      <c r="K26" s="2"/>
    </row>
    <row r="27" spans="2:11" ht="15">
      <c r="B27" s="526" t="s">
        <v>97</v>
      </c>
      <c r="C27" s="527" t="s">
        <v>196</v>
      </c>
      <c r="D27" s="528"/>
      <c r="E27" s="287"/>
      <c r="F27" s="87"/>
      <c r="G27" s="97"/>
      <c r="H27" s="97"/>
      <c r="I27" s="97"/>
      <c r="J27" s="97"/>
      <c r="K27" s="2"/>
    </row>
    <row r="28" spans="3:10" ht="7.5" customHeight="1">
      <c r="C28" s="1"/>
      <c r="D28" s="1"/>
      <c r="E28" s="1"/>
      <c r="F28" s="1"/>
      <c r="G28" s="1"/>
      <c r="H28" s="1"/>
      <c r="I28" s="1"/>
      <c r="J28" s="1"/>
    </row>
    <row r="29" spans="2:11" ht="16.5" customHeight="1">
      <c r="B29" s="12" t="s">
        <v>98</v>
      </c>
      <c r="C29" s="224" t="s">
        <v>174</v>
      </c>
      <c r="D29" s="225"/>
      <c r="E29" s="225"/>
      <c r="F29" s="86"/>
      <c r="G29" s="225"/>
      <c r="H29" s="225"/>
      <c r="I29" s="225"/>
      <c r="J29" s="225"/>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3.5">
      <c r="C38" s="10"/>
      <c r="K38" s="2"/>
    </row>
    <row r="39" ht="31.5" customHeight="1">
      <c r="K39" s="2"/>
    </row>
    <row r="40" spans="3:11" ht="44.25" customHeight="1">
      <c r="C40" s="10"/>
      <c r="K40" s="2"/>
    </row>
    <row r="41" spans="3:11" ht="13.5">
      <c r="C41" s="10"/>
      <c r="K41" s="2"/>
    </row>
    <row r="42" spans="3:11" ht="13.5">
      <c r="C42" s="10"/>
      <c r="K42" s="2"/>
    </row>
    <row r="43" spans="3:11" ht="13.5">
      <c r="C43" s="10"/>
      <c r="K43" s="2"/>
    </row>
    <row r="44" spans="3:11" ht="31.5" customHeight="1">
      <c r="C44" s="10"/>
      <c r="K44" s="2"/>
    </row>
    <row r="45" ht="31.5" customHeight="1">
      <c r="K45" s="2"/>
    </row>
    <row r="46" spans="3:11" ht="31.5" customHeight="1">
      <c r="C46" s="14"/>
      <c r="K46" s="2"/>
    </row>
    <row r="47" spans="3:11" ht="13.5">
      <c r="C47" s="14"/>
      <c r="K47" s="2"/>
    </row>
    <row r="48" spans="2:11" ht="15">
      <c r="B48" s="7"/>
      <c r="C48" s="14"/>
      <c r="D48" s="7"/>
      <c r="F48" s="7"/>
      <c r="G48" s="2"/>
      <c r="H48" s="2"/>
      <c r="I48" s="2"/>
      <c r="J48" s="2"/>
      <c r="K48" s="2"/>
    </row>
    <row r="49" spans="3:11" ht="1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107"/>
  <sheetViews>
    <sheetView showGridLines="0" zoomScaleSheetLayoutView="100" workbookViewId="0" topLeftCell="A1">
      <selection activeCell="A1" sqref="A1"/>
    </sheetView>
  </sheetViews>
  <sheetFormatPr defaultColWidth="9.28125" defaultRowHeight="12.75"/>
  <cols>
    <col min="1" max="1" width="2.421875" style="16" customWidth="1"/>
    <col min="2" max="2" width="10.7109375" style="16" customWidth="1"/>
    <col min="3" max="3" width="19.421875" style="16" customWidth="1"/>
    <col min="4" max="4" width="13.00390625" style="16" customWidth="1"/>
    <col min="5" max="5" width="16.7109375" style="16" customWidth="1"/>
    <col min="6" max="6" width="6.57421875" style="16" customWidth="1"/>
    <col min="7" max="7" width="7.7109375" style="16" customWidth="1"/>
    <col min="8" max="8" width="8.00390625" style="16" customWidth="1"/>
    <col min="9" max="9" width="7.57421875" style="16" customWidth="1"/>
    <col min="10" max="10" width="24.57421875" style="16" customWidth="1"/>
    <col min="11" max="11" width="18.00390625" style="16" customWidth="1"/>
    <col min="12" max="12" width="9.28125" style="16" customWidth="1"/>
    <col min="13" max="13" width="9.28125" style="408" customWidth="1"/>
    <col min="14" max="16384" width="9.28125" style="16" customWidth="1"/>
  </cols>
  <sheetData>
    <row r="1" spans="2:11" ht="15">
      <c r="B1" s="818" t="s">
        <v>85</v>
      </c>
      <c r="C1" s="818"/>
      <c r="D1" s="17"/>
      <c r="E1" s="17"/>
      <c r="F1" s="17"/>
      <c r="G1" s="17"/>
      <c r="H1" s="17"/>
      <c r="I1" s="17"/>
      <c r="J1" s="17"/>
      <c r="K1" s="17"/>
    </row>
    <row r="2" spans="2:11" ht="15.75" customHeight="1">
      <c r="B2" s="25"/>
      <c r="C2" s="24"/>
      <c r="D2" s="25"/>
      <c r="E2" s="24"/>
      <c r="F2" s="25"/>
      <c r="G2" s="24"/>
      <c r="H2" s="25"/>
      <c r="I2" s="24"/>
      <c r="J2" s="25"/>
      <c r="K2" s="24"/>
    </row>
    <row r="3" spans="2:11" ht="17.25">
      <c r="B3" s="819" t="s">
        <v>99</v>
      </c>
      <c r="C3" s="819"/>
      <c r="D3" s="819"/>
      <c r="E3" s="819"/>
      <c r="F3" s="819"/>
      <c r="G3" s="819"/>
      <c r="H3" s="819"/>
      <c r="I3" s="819"/>
      <c r="J3" s="819"/>
      <c r="K3" s="819"/>
    </row>
    <row r="4" ht="13.5">
      <c r="C4" s="19"/>
    </row>
    <row r="5" spans="2:13" ht="15">
      <c r="B5" s="806" t="s">
        <v>100</v>
      </c>
      <c r="C5" s="806"/>
      <c r="D5" s="806"/>
      <c r="E5" s="806"/>
      <c r="F5" s="806"/>
      <c r="G5" s="806"/>
      <c r="H5" s="806"/>
      <c r="I5" s="806"/>
      <c r="J5" s="806"/>
      <c r="K5" s="806"/>
      <c r="M5" s="73"/>
    </row>
    <row r="6" spans="2:13" ht="9.75" customHeight="1">
      <c r="B6" s="20"/>
      <c r="C6" s="21"/>
      <c r="D6" s="7"/>
      <c r="F6" s="7"/>
      <c r="G6" s="22"/>
      <c r="H6" s="22"/>
      <c r="I6" s="22"/>
      <c r="J6" s="22"/>
      <c r="M6" s="73"/>
    </row>
    <row r="7" spans="2:11" ht="39" customHeight="1">
      <c r="B7" s="820" t="s">
        <v>171</v>
      </c>
      <c r="C7" s="821"/>
      <c r="D7" s="821"/>
      <c r="E7" s="821"/>
      <c r="F7" s="821"/>
      <c r="G7" s="821"/>
      <c r="H7" s="821"/>
      <c r="I7" s="821"/>
      <c r="J7" s="821"/>
      <c r="K7" s="821"/>
    </row>
    <row r="8" spans="2:10" ht="6" customHeight="1">
      <c r="B8" s="20"/>
      <c r="C8" s="21"/>
      <c r="D8" s="7"/>
      <c r="F8" s="7"/>
      <c r="G8" s="22"/>
      <c r="H8" s="22"/>
      <c r="I8" s="22"/>
      <c r="J8" s="22"/>
    </row>
    <row r="9" spans="2:11" ht="38.25" customHeight="1">
      <c r="B9" s="804" t="s">
        <v>6</v>
      </c>
      <c r="C9" s="804"/>
      <c r="D9" s="804"/>
      <c r="E9" s="804"/>
      <c r="F9" s="804"/>
      <c r="G9" s="804"/>
      <c r="H9" s="804"/>
      <c r="I9" s="804"/>
      <c r="J9" s="804"/>
      <c r="K9" s="804"/>
    </row>
    <row r="10" spans="2:11" ht="6" customHeight="1">
      <c r="B10" s="530"/>
      <c r="C10" s="530"/>
      <c r="D10" s="530"/>
      <c r="E10" s="530"/>
      <c r="F10" s="530"/>
      <c r="G10" s="530"/>
      <c r="H10" s="530"/>
      <c r="I10" s="530"/>
      <c r="J10" s="530"/>
      <c r="K10" s="530"/>
    </row>
    <row r="11" spans="2:11" ht="26.25" customHeight="1">
      <c r="B11" s="821" t="s">
        <v>304</v>
      </c>
      <c r="C11" s="804"/>
      <c r="D11" s="804"/>
      <c r="E11" s="804"/>
      <c r="F11" s="804"/>
      <c r="G11" s="804"/>
      <c r="H11" s="804"/>
      <c r="I11" s="804"/>
      <c r="J11" s="804"/>
      <c r="K11" s="804"/>
    </row>
    <row r="12" spans="2:11" ht="6" customHeight="1">
      <c r="B12" s="530"/>
      <c r="C12" s="530"/>
      <c r="D12" s="530"/>
      <c r="E12" s="530"/>
      <c r="F12" s="530"/>
      <c r="G12" s="530"/>
      <c r="H12" s="530"/>
      <c r="I12" s="530"/>
      <c r="J12" s="530"/>
      <c r="K12" s="530"/>
    </row>
    <row r="13" spans="2:11" ht="15" customHeight="1">
      <c r="B13" s="804" t="s">
        <v>103</v>
      </c>
      <c r="C13" s="804"/>
      <c r="D13" s="804"/>
      <c r="E13" s="804"/>
      <c r="F13" s="804"/>
      <c r="G13" s="804"/>
      <c r="H13" s="804"/>
      <c r="I13" s="804"/>
      <c r="J13" s="804"/>
      <c r="K13" s="804"/>
    </row>
    <row r="14" spans="2:11" ht="6" customHeight="1">
      <c r="B14" s="530"/>
      <c r="C14" s="530"/>
      <c r="D14" s="530"/>
      <c r="E14" s="530"/>
      <c r="F14" s="530"/>
      <c r="G14" s="530"/>
      <c r="H14" s="530"/>
      <c r="I14" s="530"/>
      <c r="J14" s="530"/>
      <c r="K14" s="530"/>
    </row>
    <row r="15" spans="2:11" ht="26.25" customHeight="1">
      <c r="B15" s="816" t="s">
        <v>259</v>
      </c>
      <c r="C15" s="816"/>
      <c r="D15" s="816"/>
      <c r="E15" s="816"/>
      <c r="F15" s="816"/>
      <c r="G15" s="816"/>
      <c r="H15" s="816"/>
      <c r="I15" s="816"/>
      <c r="J15" s="816"/>
      <c r="K15" s="816"/>
    </row>
    <row r="16" spans="2:11" ht="6.75" customHeight="1">
      <c r="B16" s="536"/>
      <c r="C16" s="537"/>
      <c r="D16" s="87"/>
      <c r="E16" s="533"/>
      <c r="F16" s="87"/>
      <c r="G16" s="534"/>
      <c r="H16" s="534"/>
      <c r="I16" s="534"/>
      <c r="J16" s="534"/>
      <c r="K16" s="533"/>
    </row>
    <row r="17" spans="2:11" ht="27" customHeight="1">
      <c r="B17" s="804" t="s">
        <v>101</v>
      </c>
      <c r="C17" s="804"/>
      <c r="D17" s="804"/>
      <c r="E17" s="804"/>
      <c r="F17" s="804"/>
      <c r="G17" s="804"/>
      <c r="H17" s="804"/>
      <c r="I17" s="804"/>
      <c r="J17" s="804"/>
      <c r="K17" s="804"/>
    </row>
    <row r="18" spans="2:11" ht="15.75" customHeight="1">
      <c r="B18" s="531" t="s">
        <v>182</v>
      </c>
      <c r="C18" s="532"/>
      <c r="D18" s="226"/>
      <c r="E18" s="533"/>
      <c r="F18" s="226"/>
      <c r="G18" s="534"/>
      <c r="H18" s="534"/>
      <c r="I18" s="534"/>
      <c r="J18" s="534"/>
      <c r="K18" s="533"/>
    </row>
    <row r="19" spans="2:11" ht="15.75" customHeight="1">
      <c r="B19" s="531" t="s">
        <v>184</v>
      </c>
      <c r="C19" s="532"/>
      <c r="D19" s="226"/>
      <c r="E19" s="533"/>
      <c r="F19" s="226"/>
      <c r="G19" s="534"/>
      <c r="H19" s="534"/>
      <c r="I19" s="534"/>
      <c r="J19" s="534"/>
      <c r="K19" s="533"/>
    </row>
    <row r="20" spans="2:11" ht="15.75" customHeight="1">
      <c r="B20" s="531" t="s">
        <v>183</v>
      </c>
      <c r="C20" s="532"/>
      <c r="D20" s="535"/>
      <c r="E20" s="535"/>
      <c r="F20" s="535"/>
      <c r="G20" s="535"/>
      <c r="H20" s="535"/>
      <c r="I20" s="535"/>
      <c r="J20" s="535"/>
      <c r="K20" s="535"/>
    </row>
    <row r="21" spans="2:11" ht="6.75" customHeight="1">
      <c r="B21" s="531"/>
      <c r="C21" s="532"/>
      <c r="D21" s="535"/>
      <c r="E21" s="535"/>
      <c r="F21" s="535"/>
      <c r="G21" s="535"/>
      <c r="H21" s="535"/>
      <c r="I21" s="535"/>
      <c r="J21" s="535"/>
      <c r="K21" s="535"/>
    </row>
    <row r="22" spans="2:11" ht="14.25" customHeight="1">
      <c r="B22" s="804" t="s">
        <v>102</v>
      </c>
      <c r="C22" s="804"/>
      <c r="D22" s="804"/>
      <c r="E22" s="804"/>
      <c r="F22" s="804"/>
      <c r="G22" s="804"/>
      <c r="H22" s="804"/>
      <c r="I22" s="804"/>
      <c r="J22" s="804"/>
      <c r="K22" s="804"/>
    </row>
    <row r="23" spans="2:11" ht="12.75" customHeight="1" hidden="1">
      <c r="B23" s="804"/>
      <c r="C23" s="804"/>
      <c r="D23" s="804"/>
      <c r="E23" s="804"/>
      <c r="F23" s="804"/>
      <c r="G23" s="804"/>
      <c r="H23" s="804"/>
      <c r="I23" s="804"/>
      <c r="J23" s="804"/>
      <c r="K23" s="804"/>
    </row>
    <row r="24" spans="2:11" ht="15.75" customHeight="1">
      <c r="B24" s="538" t="s">
        <v>185</v>
      </c>
      <c r="C24" s="532"/>
      <c r="D24" s="538"/>
      <c r="E24" s="532"/>
      <c r="F24" s="538"/>
      <c r="G24" s="532"/>
      <c r="H24" s="538"/>
      <c r="I24" s="532"/>
      <c r="J24" s="538"/>
      <c r="K24" s="532"/>
    </row>
    <row r="25" spans="2:11" ht="15.75" customHeight="1">
      <c r="B25" s="538" t="s">
        <v>186</v>
      </c>
      <c r="C25" s="532"/>
      <c r="D25" s="538"/>
      <c r="E25" s="532"/>
      <c r="F25" s="538"/>
      <c r="G25" s="532"/>
      <c r="H25" s="538"/>
      <c r="I25" s="532"/>
      <c r="J25" s="538"/>
      <c r="K25" s="532"/>
    </row>
    <row r="26" spans="2:11" ht="15.75" customHeight="1">
      <c r="B26" s="538" t="s">
        <v>60</v>
      </c>
      <c r="C26" s="532"/>
      <c r="D26" s="538"/>
      <c r="E26" s="532"/>
      <c r="F26" s="538"/>
      <c r="G26" s="532"/>
      <c r="H26" s="538"/>
      <c r="I26" s="532"/>
      <c r="J26" s="538"/>
      <c r="K26" s="532"/>
    </row>
    <row r="27" spans="2:13" ht="4.5" customHeight="1">
      <c r="B27" s="539"/>
      <c r="C27" s="539"/>
      <c r="D27" s="539"/>
      <c r="E27" s="539"/>
      <c r="F27" s="539"/>
      <c r="G27" s="539"/>
      <c r="H27" s="539"/>
      <c r="I27" s="539"/>
      <c r="J27" s="539"/>
      <c r="K27" s="539"/>
      <c r="M27" s="73"/>
    </row>
    <row r="28" spans="2:13" s="1" customFormat="1" ht="0.75" customHeight="1">
      <c r="B28" s="812"/>
      <c r="C28" s="812"/>
      <c r="D28" s="812"/>
      <c r="E28" s="813"/>
      <c r="F28" s="813"/>
      <c r="G28" s="813"/>
      <c r="H28" s="813"/>
      <c r="I28" s="539"/>
      <c r="J28" s="539"/>
      <c r="K28" s="539"/>
      <c r="M28" s="410"/>
    </row>
    <row r="29" s="1" customFormat="1" ht="24.75" customHeight="1" hidden="1">
      <c r="M29" s="410"/>
    </row>
    <row r="30" spans="2:11" ht="27" customHeight="1" hidden="1">
      <c r="B30" s="815"/>
      <c r="C30" s="815"/>
      <c r="D30" s="815"/>
      <c r="E30" s="815"/>
      <c r="F30" s="815"/>
      <c r="G30" s="815"/>
      <c r="H30" s="815"/>
      <c r="I30" s="815"/>
      <c r="J30" s="815"/>
      <c r="K30" s="815"/>
    </row>
    <row r="31" spans="2:11" ht="12.75" customHeight="1" hidden="1">
      <c r="B31" s="814"/>
      <c r="C31" s="814"/>
      <c r="D31" s="814"/>
      <c r="E31" s="814"/>
      <c r="F31" s="814"/>
      <c r="G31" s="814"/>
      <c r="H31" s="814"/>
      <c r="I31" s="814"/>
      <c r="J31" s="814"/>
      <c r="K31" s="814"/>
    </row>
    <row r="32" spans="2:11" ht="28.5" customHeight="1">
      <c r="B32" s="814" t="s">
        <v>271</v>
      </c>
      <c r="C32" s="814"/>
      <c r="D32" s="814"/>
      <c r="E32" s="814"/>
      <c r="F32" s="814"/>
      <c r="G32" s="814"/>
      <c r="H32" s="814"/>
      <c r="I32" s="814"/>
      <c r="J32" s="814"/>
      <c r="K32" s="814"/>
    </row>
    <row r="33" spans="2:11" ht="13.5" customHeight="1">
      <c r="B33" s="26"/>
      <c r="C33" s="27"/>
      <c r="D33" s="27"/>
      <c r="E33" s="27"/>
      <c r="F33" s="27"/>
      <c r="G33" s="27"/>
      <c r="H33" s="27"/>
      <c r="I33" s="27"/>
      <c r="J33" s="27"/>
      <c r="K33" s="27"/>
    </row>
    <row r="34" spans="2:11" ht="17.25" customHeight="1">
      <c r="B34" s="806" t="s">
        <v>104</v>
      </c>
      <c r="C34" s="806"/>
      <c r="D34" s="806"/>
      <c r="E34" s="806"/>
      <c r="F34" s="806"/>
      <c r="G34" s="806"/>
      <c r="H34" s="806"/>
      <c r="I34" s="806"/>
      <c r="J34" s="806"/>
      <c r="K34" s="806"/>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48" t="s">
        <v>105</v>
      </c>
      <c r="C37" s="804" t="s">
        <v>260</v>
      </c>
      <c r="D37" s="804"/>
      <c r="E37" s="804"/>
      <c r="F37" s="804"/>
      <c r="G37" s="804"/>
      <c r="H37" s="804"/>
      <c r="I37" s="804"/>
      <c r="J37" s="804"/>
      <c r="K37" s="804"/>
    </row>
    <row r="38" spans="2:11" ht="26.25" customHeight="1">
      <c r="B38" s="248" t="s">
        <v>105</v>
      </c>
      <c r="C38" s="817" t="s">
        <v>273</v>
      </c>
      <c r="D38" s="817"/>
      <c r="E38" s="817"/>
      <c r="F38" s="817"/>
      <c r="G38" s="817"/>
      <c r="H38" s="817"/>
      <c r="I38" s="817"/>
      <c r="J38" s="817"/>
      <c r="K38" s="817"/>
    </row>
    <row r="39" spans="2:13" s="18" customFormat="1" ht="53.25" customHeight="1">
      <c r="B39" s="248" t="s">
        <v>105</v>
      </c>
      <c r="C39" s="817" t="s">
        <v>274</v>
      </c>
      <c r="D39" s="817"/>
      <c r="E39" s="817"/>
      <c r="F39" s="817"/>
      <c r="G39" s="817"/>
      <c r="H39" s="817"/>
      <c r="I39" s="817"/>
      <c r="J39" s="817"/>
      <c r="K39" s="817"/>
      <c r="M39" s="409"/>
    </row>
    <row r="40" spans="2:11" ht="39" customHeight="1">
      <c r="B40" s="247" t="s">
        <v>105</v>
      </c>
      <c r="C40" s="815" t="s">
        <v>261</v>
      </c>
      <c r="D40" s="815"/>
      <c r="E40" s="815"/>
      <c r="F40" s="815"/>
      <c r="G40" s="815"/>
      <c r="H40" s="815"/>
      <c r="I40" s="815"/>
      <c r="J40" s="815"/>
      <c r="K40" s="815"/>
    </row>
    <row r="41" spans="2:13" s="1" customFormat="1" ht="18.75" customHeight="1">
      <c r="B41" s="247" t="s">
        <v>105</v>
      </c>
      <c r="C41" s="807" t="s">
        <v>305</v>
      </c>
      <c r="D41" s="808"/>
      <c r="E41" s="808"/>
      <c r="F41" s="808"/>
      <c r="G41" s="808"/>
      <c r="H41" s="808"/>
      <c r="I41" s="808"/>
      <c r="J41" s="808"/>
      <c r="K41" s="808"/>
      <c r="M41" s="410"/>
    </row>
    <row r="42" spans="2:11" ht="27.75" customHeight="1">
      <c r="B42" s="247" t="s">
        <v>105</v>
      </c>
      <c r="C42" s="811" t="s">
        <v>262</v>
      </c>
      <c r="D42" s="811"/>
      <c r="E42" s="811"/>
      <c r="F42" s="811"/>
      <c r="G42" s="811"/>
      <c r="H42" s="811"/>
      <c r="I42" s="811"/>
      <c r="J42" s="811"/>
      <c r="K42" s="811"/>
    </row>
    <row r="43" spans="2:11" ht="15" customHeight="1">
      <c r="B43" s="247" t="s">
        <v>105</v>
      </c>
      <c r="C43" s="801" t="s">
        <v>34</v>
      </c>
      <c r="D43" s="801"/>
      <c r="E43" s="801"/>
      <c r="F43" s="801"/>
      <c r="G43" s="801"/>
      <c r="H43" s="801"/>
      <c r="I43" s="801"/>
      <c r="J43" s="801"/>
      <c r="K43" s="801"/>
    </row>
    <row r="44" spans="2:11" ht="15.75" customHeight="1">
      <c r="B44" s="247" t="s">
        <v>105</v>
      </c>
      <c r="C44" s="801" t="s">
        <v>263</v>
      </c>
      <c r="D44" s="801"/>
      <c r="E44" s="801"/>
      <c r="F44" s="801"/>
      <c r="G44" s="801"/>
      <c r="H44" s="801"/>
      <c r="I44" s="801"/>
      <c r="J44" s="801"/>
      <c r="K44" s="801"/>
    </row>
    <row r="45" spans="2:11" ht="26.25" customHeight="1">
      <c r="B45" s="247" t="s">
        <v>105</v>
      </c>
      <c r="C45" s="801" t="s">
        <v>205</v>
      </c>
      <c r="D45" s="801"/>
      <c r="E45" s="801"/>
      <c r="F45" s="801"/>
      <c r="G45" s="801"/>
      <c r="H45" s="801"/>
      <c r="I45" s="801"/>
      <c r="J45" s="801"/>
      <c r="K45" s="801"/>
    </row>
    <row r="46" spans="2:11" ht="15.75" customHeight="1">
      <c r="B46" s="247"/>
      <c r="C46" s="541"/>
      <c r="D46" s="541"/>
      <c r="E46" s="541"/>
      <c r="F46" s="541"/>
      <c r="G46" s="541"/>
      <c r="H46" s="541"/>
      <c r="I46" s="541"/>
      <c r="J46" s="541"/>
      <c r="K46" s="541"/>
    </row>
    <row r="47" spans="2:13" s="228" customFormat="1" ht="15.75" customHeight="1">
      <c r="B47" s="227" t="s">
        <v>15</v>
      </c>
      <c r="C47" s="227"/>
      <c r="D47" s="227"/>
      <c r="E47" s="544"/>
      <c r="F47" s="544"/>
      <c r="G47" s="544"/>
      <c r="H47" s="544"/>
      <c r="I47" s="544"/>
      <c r="J47" s="544"/>
      <c r="K47" s="544"/>
      <c r="M47" s="411"/>
    </row>
    <row r="48" spans="2:13" s="31" customFormat="1" ht="2.25" customHeight="1">
      <c r="B48" s="540"/>
      <c r="C48" s="541"/>
      <c r="D48" s="541"/>
      <c r="E48" s="541"/>
      <c r="F48" s="541"/>
      <c r="G48" s="541"/>
      <c r="H48" s="541"/>
      <c r="I48" s="541"/>
      <c r="J48" s="541"/>
      <c r="K48" s="541"/>
      <c r="M48" s="286"/>
    </row>
    <row r="49" spans="2:13" s="31" customFormat="1" ht="13.5" customHeight="1">
      <c r="B49" s="229" t="s">
        <v>166</v>
      </c>
      <c r="C49" s="542" t="s">
        <v>181</v>
      </c>
      <c r="D49" s="543"/>
      <c r="E49" s="543"/>
      <c r="F49" s="543"/>
      <c r="G49" s="543"/>
      <c r="H49" s="543"/>
      <c r="I49" s="543"/>
      <c r="J49" s="543"/>
      <c r="K49" s="543"/>
      <c r="M49" s="286"/>
    </row>
    <row r="50" spans="2:13" s="31" customFormat="1" ht="13.5">
      <c r="B50" s="229" t="s">
        <v>166</v>
      </c>
      <c r="C50" s="542" t="s">
        <v>167</v>
      </c>
      <c r="D50" s="542"/>
      <c r="E50" s="542"/>
      <c r="F50" s="542"/>
      <c r="G50" s="542"/>
      <c r="H50" s="542"/>
      <c r="I50" s="542"/>
      <c r="J50" s="542"/>
      <c r="K50" s="542"/>
      <c r="M50" s="286"/>
    </row>
    <row r="51" spans="2:13" s="31" customFormat="1" ht="14.25" customHeight="1">
      <c r="B51" s="229" t="s">
        <v>166</v>
      </c>
      <c r="C51" s="542" t="s">
        <v>168</v>
      </c>
      <c r="D51" s="541"/>
      <c r="E51" s="541"/>
      <c r="F51" s="541"/>
      <c r="G51" s="541"/>
      <c r="H51" s="541"/>
      <c r="I51" s="541"/>
      <c r="J51" s="541"/>
      <c r="K51" s="541"/>
      <c r="M51" s="286"/>
    </row>
    <row r="52" spans="2:13" s="31" customFormat="1" ht="27" customHeight="1">
      <c r="B52" s="229" t="s">
        <v>166</v>
      </c>
      <c r="C52" s="809" t="s">
        <v>306</v>
      </c>
      <c r="D52" s="810"/>
      <c r="E52" s="810"/>
      <c r="F52" s="810"/>
      <c r="G52" s="810"/>
      <c r="H52" s="810"/>
      <c r="I52" s="810"/>
      <c r="J52" s="810"/>
      <c r="K52" s="810"/>
      <c r="M52" s="286"/>
    </row>
    <row r="53" spans="2:11" ht="14.25" customHeight="1">
      <c r="B53" s="247"/>
      <c r="C53" s="545"/>
      <c r="D53" s="545"/>
      <c r="E53" s="545"/>
      <c r="F53" s="545"/>
      <c r="G53" s="545"/>
      <c r="H53" s="545"/>
      <c r="I53" s="545"/>
      <c r="J53" s="545"/>
      <c r="K53" s="545"/>
    </row>
    <row r="54" spans="2:11" ht="14.25" customHeight="1">
      <c r="B54" s="806" t="s">
        <v>106</v>
      </c>
      <c r="C54" s="806"/>
      <c r="D54" s="806"/>
      <c r="E54" s="806"/>
      <c r="F54" s="806"/>
      <c r="G54" s="806"/>
      <c r="H54" s="806"/>
      <c r="I54" s="806"/>
      <c r="J54" s="806"/>
      <c r="K54" s="806"/>
    </row>
    <row r="55" spans="2:13" s="18" customFormat="1" ht="9.75" customHeight="1">
      <c r="B55" s="118"/>
      <c r="C55" s="118"/>
      <c r="D55" s="118"/>
      <c r="E55" s="118"/>
      <c r="F55" s="118"/>
      <c r="G55" s="118"/>
      <c r="H55" s="118"/>
      <c r="I55" s="118"/>
      <c r="J55" s="118"/>
      <c r="K55" s="118"/>
      <c r="M55" s="409"/>
    </row>
    <row r="56" spans="2:13" s="18" customFormat="1" ht="30.75" customHeight="1">
      <c r="B56" s="805" t="s">
        <v>281</v>
      </c>
      <c r="C56" s="805"/>
      <c r="D56" s="805"/>
      <c r="E56" s="805"/>
      <c r="F56" s="805"/>
      <c r="G56" s="805"/>
      <c r="H56" s="805"/>
      <c r="I56" s="805"/>
      <c r="J56" s="805"/>
      <c r="K56" s="805"/>
      <c r="M56" s="409"/>
    </row>
    <row r="57" spans="2:13" s="18" customFormat="1" ht="27.75" customHeight="1">
      <c r="B57" s="805" t="s">
        <v>284</v>
      </c>
      <c r="C57" s="805"/>
      <c r="D57" s="805"/>
      <c r="E57" s="805"/>
      <c r="F57" s="805"/>
      <c r="G57" s="805"/>
      <c r="H57" s="805"/>
      <c r="I57" s="805"/>
      <c r="J57" s="805"/>
      <c r="K57" s="805"/>
      <c r="M57" s="409"/>
    </row>
    <row r="58" spans="2:13" s="18" customFormat="1" ht="10.5" customHeight="1">
      <c r="B58" s="229"/>
      <c r="C58" s="546"/>
      <c r="D58" s="547"/>
      <c r="E58" s="547"/>
      <c r="F58" s="547"/>
      <c r="G58" s="547"/>
      <c r="H58" s="547"/>
      <c r="I58" s="547"/>
      <c r="J58" s="547"/>
      <c r="K58" s="547"/>
      <c r="M58" s="409"/>
    </row>
    <row r="59" spans="2:13" s="31" customFormat="1" ht="15" customHeight="1">
      <c r="B59" s="548" t="s">
        <v>156</v>
      </c>
      <c r="C59" s="549"/>
      <c r="D59" s="549"/>
      <c r="E59" s="549"/>
      <c r="F59" s="549"/>
      <c r="G59" s="549"/>
      <c r="H59" s="549"/>
      <c r="I59" s="549"/>
      <c r="J59" s="549"/>
      <c r="K59" s="549"/>
      <c r="M59" s="286"/>
    </row>
    <row r="60" spans="2:13" s="31" customFormat="1" ht="27" customHeight="1">
      <c r="B60" s="798" t="s">
        <v>282</v>
      </c>
      <c r="C60" s="798"/>
      <c r="D60" s="798"/>
      <c r="E60" s="798"/>
      <c r="F60" s="798"/>
      <c r="G60" s="798"/>
      <c r="H60" s="798"/>
      <c r="I60" s="798"/>
      <c r="J60" s="798"/>
      <c r="K60" s="798"/>
      <c r="M60" s="286"/>
    </row>
    <row r="61" spans="2:13" s="31" customFormat="1" ht="29.25" customHeight="1">
      <c r="B61" s="803" t="s">
        <v>269</v>
      </c>
      <c r="C61" s="803"/>
      <c r="D61" s="803"/>
      <c r="E61" s="803"/>
      <c r="F61" s="803"/>
      <c r="G61" s="803"/>
      <c r="H61" s="803"/>
      <c r="I61" s="803"/>
      <c r="J61" s="803"/>
      <c r="K61" s="803"/>
      <c r="M61" s="286"/>
    </row>
    <row r="62" spans="2:13" s="31" customFormat="1" ht="94.5" customHeight="1">
      <c r="B62" s="798" t="s">
        <v>299</v>
      </c>
      <c r="C62" s="798"/>
      <c r="D62" s="798"/>
      <c r="E62" s="798"/>
      <c r="F62" s="798"/>
      <c r="G62" s="798"/>
      <c r="H62" s="798"/>
      <c r="I62" s="798"/>
      <c r="J62" s="798"/>
      <c r="K62" s="798"/>
      <c r="M62" s="286"/>
    </row>
    <row r="63" spans="2:13" s="31" customFormat="1" ht="43.5" customHeight="1">
      <c r="B63" s="798" t="s">
        <v>283</v>
      </c>
      <c r="C63" s="798"/>
      <c r="D63" s="798"/>
      <c r="E63" s="798"/>
      <c r="F63" s="798"/>
      <c r="G63" s="798"/>
      <c r="H63" s="798"/>
      <c r="I63" s="798"/>
      <c r="J63" s="798"/>
      <c r="K63" s="798"/>
      <c r="M63" s="286"/>
    </row>
    <row r="64" spans="1:13" s="31" customFormat="1" ht="10.5" customHeight="1">
      <c r="A64" s="18"/>
      <c r="B64" s="548"/>
      <c r="C64" s="549"/>
      <c r="D64" s="549"/>
      <c r="E64" s="549"/>
      <c r="F64" s="549"/>
      <c r="G64" s="549"/>
      <c r="H64" s="549"/>
      <c r="I64" s="549"/>
      <c r="J64" s="549"/>
      <c r="K64" s="549"/>
      <c r="M64" s="286"/>
    </row>
    <row r="65" spans="2:13" s="31" customFormat="1" ht="15" customHeight="1">
      <c r="B65" s="548" t="s">
        <v>187</v>
      </c>
      <c r="C65" s="549"/>
      <c r="D65" s="551"/>
      <c r="E65" s="549"/>
      <c r="F65" s="549"/>
      <c r="G65" s="549"/>
      <c r="H65" s="549"/>
      <c r="I65" s="549"/>
      <c r="J65" s="549"/>
      <c r="K65" s="549"/>
      <c r="M65" s="286"/>
    </row>
    <row r="66" spans="2:13" s="31" customFormat="1" ht="75.75" customHeight="1">
      <c r="B66" s="802" t="s">
        <v>277</v>
      </c>
      <c r="C66" s="802"/>
      <c r="D66" s="802"/>
      <c r="E66" s="802"/>
      <c r="F66" s="802"/>
      <c r="G66" s="802"/>
      <c r="H66" s="802"/>
      <c r="I66" s="802"/>
      <c r="J66" s="802"/>
      <c r="K66" s="802"/>
      <c r="M66" s="286"/>
    </row>
    <row r="67" spans="2:13" s="31" customFormat="1" ht="84" customHeight="1">
      <c r="B67" s="798" t="s">
        <v>0</v>
      </c>
      <c r="C67" s="798"/>
      <c r="D67" s="798"/>
      <c r="E67" s="798"/>
      <c r="F67" s="798"/>
      <c r="G67" s="798"/>
      <c r="H67" s="798"/>
      <c r="I67" s="798"/>
      <c r="J67" s="798"/>
      <c r="K67" s="798"/>
      <c r="M67" s="286"/>
    </row>
    <row r="68" spans="2:13" s="31" customFormat="1" ht="42" customHeight="1">
      <c r="B68" s="798" t="s">
        <v>275</v>
      </c>
      <c r="C68" s="798"/>
      <c r="D68" s="798"/>
      <c r="E68" s="798"/>
      <c r="F68" s="798"/>
      <c r="G68" s="798"/>
      <c r="H68" s="798"/>
      <c r="I68" s="798"/>
      <c r="J68" s="798"/>
      <c r="K68" s="798"/>
      <c r="M68" s="286"/>
    </row>
    <row r="69" spans="1:13" s="31" customFormat="1" ht="10.5" customHeight="1">
      <c r="A69" s="18"/>
      <c r="B69" s="798"/>
      <c r="C69" s="798"/>
      <c r="D69" s="798"/>
      <c r="E69" s="798"/>
      <c r="F69" s="798"/>
      <c r="G69" s="798"/>
      <c r="H69" s="798"/>
      <c r="I69" s="798"/>
      <c r="J69" s="798"/>
      <c r="K69" s="798"/>
      <c r="M69" s="286"/>
    </row>
    <row r="70" spans="2:13" s="31" customFormat="1" ht="15" customHeight="1">
      <c r="B70" s="548" t="s">
        <v>61</v>
      </c>
      <c r="C70" s="552"/>
      <c r="D70" s="549"/>
      <c r="E70" s="549"/>
      <c r="F70" s="549"/>
      <c r="G70" s="549"/>
      <c r="H70" s="549"/>
      <c r="I70" s="549"/>
      <c r="J70" s="549"/>
      <c r="K70" s="549"/>
      <c r="M70" s="286"/>
    </row>
    <row r="71" spans="2:13" s="31" customFormat="1" ht="24.75" customHeight="1">
      <c r="B71" s="802" t="s">
        <v>16</v>
      </c>
      <c r="C71" s="802"/>
      <c r="D71" s="802"/>
      <c r="E71" s="802"/>
      <c r="F71" s="802"/>
      <c r="G71" s="802"/>
      <c r="H71" s="802"/>
      <c r="I71" s="802"/>
      <c r="J71" s="802"/>
      <c r="K71" s="802"/>
      <c r="M71" s="286"/>
    </row>
    <row r="72" spans="2:13" s="31" customFormat="1" ht="42" customHeight="1">
      <c r="B72" s="798" t="s">
        <v>1</v>
      </c>
      <c r="C72" s="798"/>
      <c r="D72" s="798"/>
      <c r="E72" s="798"/>
      <c r="F72" s="798"/>
      <c r="G72" s="798"/>
      <c r="H72" s="798"/>
      <c r="I72" s="798"/>
      <c r="J72" s="798"/>
      <c r="K72" s="798"/>
      <c r="M72" s="286"/>
    </row>
    <row r="73" spans="2:13" s="31" customFormat="1" ht="43.5" customHeight="1">
      <c r="B73" s="798" t="s">
        <v>11</v>
      </c>
      <c r="C73" s="798"/>
      <c r="D73" s="798"/>
      <c r="E73" s="798"/>
      <c r="F73" s="798"/>
      <c r="G73" s="798"/>
      <c r="H73" s="798"/>
      <c r="I73" s="798"/>
      <c r="J73" s="798"/>
      <c r="K73" s="798"/>
      <c r="M73" s="286"/>
    </row>
    <row r="74" spans="2:13" s="31" customFormat="1" ht="55.5" customHeight="1">
      <c r="B74" s="798" t="s">
        <v>3</v>
      </c>
      <c r="C74" s="798"/>
      <c r="D74" s="798"/>
      <c r="E74" s="798"/>
      <c r="F74" s="798"/>
      <c r="G74" s="798"/>
      <c r="H74" s="798"/>
      <c r="I74" s="798"/>
      <c r="J74" s="798"/>
      <c r="K74" s="798"/>
      <c r="M74" s="286"/>
    </row>
    <row r="75" spans="2:13" s="31" customFormat="1" ht="97.5" customHeight="1">
      <c r="B75" s="798" t="s">
        <v>297</v>
      </c>
      <c r="C75" s="798"/>
      <c r="D75" s="798"/>
      <c r="E75" s="798"/>
      <c r="F75" s="798"/>
      <c r="G75" s="798"/>
      <c r="H75" s="798"/>
      <c r="I75" s="798"/>
      <c r="J75" s="798"/>
      <c r="K75" s="798"/>
      <c r="M75" s="286"/>
    </row>
    <row r="76" spans="2:13" s="31" customFormat="1" ht="10.5" customHeight="1">
      <c r="B76" s="547"/>
      <c r="C76" s="547"/>
      <c r="D76" s="547"/>
      <c r="E76" s="547"/>
      <c r="F76" s="547"/>
      <c r="G76" s="547"/>
      <c r="H76" s="547"/>
      <c r="I76" s="547"/>
      <c r="J76" s="547"/>
      <c r="K76" s="547"/>
      <c r="M76" s="286"/>
    </row>
    <row r="77" spans="2:13" s="31" customFormat="1" ht="15" customHeight="1">
      <c r="B77" s="548" t="s">
        <v>62</v>
      </c>
      <c r="C77" s="553"/>
      <c r="D77" s="549"/>
      <c r="E77" s="549"/>
      <c r="F77" s="549"/>
      <c r="G77" s="549"/>
      <c r="H77" s="549"/>
      <c r="I77" s="549"/>
      <c r="J77" s="549"/>
      <c r="K77" s="549"/>
      <c r="M77" s="286"/>
    </row>
    <row r="78" spans="2:13" s="31" customFormat="1" ht="40.5" customHeight="1">
      <c r="B78" s="798" t="s">
        <v>17</v>
      </c>
      <c r="C78" s="798"/>
      <c r="D78" s="798"/>
      <c r="E78" s="798"/>
      <c r="F78" s="798"/>
      <c r="G78" s="798"/>
      <c r="H78" s="798"/>
      <c r="I78" s="798"/>
      <c r="J78" s="798"/>
      <c r="K78" s="798"/>
      <c r="M78" s="286"/>
    </row>
    <row r="79" spans="1:13" s="31" customFormat="1" ht="7.5" customHeight="1">
      <c r="A79" s="18"/>
      <c r="B79" s="549"/>
      <c r="C79" s="549"/>
      <c r="D79" s="549"/>
      <c r="E79" s="549"/>
      <c r="F79" s="549"/>
      <c r="G79" s="549"/>
      <c r="H79" s="549"/>
      <c r="I79" s="549"/>
      <c r="J79" s="549"/>
      <c r="K79" s="549"/>
      <c r="M79" s="286"/>
    </row>
    <row r="80" spans="2:13" s="31" customFormat="1" ht="15" customHeight="1">
      <c r="B80" s="548" t="s">
        <v>206</v>
      </c>
      <c r="C80" s="549"/>
      <c r="D80" s="549"/>
      <c r="E80" s="549"/>
      <c r="F80" s="549"/>
      <c r="G80" s="549"/>
      <c r="H80" s="549"/>
      <c r="I80" s="549"/>
      <c r="J80" s="549"/>
      <c r="K80" s="549"/>
      <c r="M80" s="286"/>
    </row>
    <row r="81" spans="2:13" s="31" customFormat="1" ht="30" customHeight="1">
      <c r="B81" s="798" t="s">
        <v>285</v>
      </c>
      <c r="C81" s="798"/>
      <c r="D81" s="798"/>
      <c r="E81" s="798"/>
      <c r="F81" s="798"/>
      <c r="G81" s="798"/>
      <c r="H81" s="798"/>
      <c r="I81" s="798"/>
      <c r="J81" s="798"/>
      <c r="K81" s="798"/>
      <c r="M81" s="286"/>
    </row>
    <row r="82" spans="1:13" s="31" customFormat="1" ht="6.75" customHeight="1">
      <c r="A82" s="18"/>
      <c r="B82" s="550"/>
      <c r="C82" s="547"/>
      <c r="D82" s="547"/>
      <c r="E82" s="547"/>
      <c r="F82" s="547"/>
      <c r="G82" s="547"/>
      <c r="H82" s="547"/>
      <c r="I82" s="547"/>
      <c r="J82" s="547"/>
      <c r="K82" s="553"/>
      <c r="M82" s="286"/>
    </row>
    <row r="83" spans="2:13" s="31" customFormat="1" ht="3.75" customHeight="1">
      <c r="B83" s="800"/>
      <c r="C83" s="800"/>
      <c r="D83" s="800"/>
      <c r="E83" s="800"/>
      <c r="F83" s="800"/>
      <c r="G83" s="800"/>
      <c r="H83" s="800"/>
      <c r="I83" s="800"/>
      <c r="J83" s="800"/>
      <c r="K83" s="549"/>
      <c r="M83" s="286"/>
    </row>
    <row r="84" spans="2:13" s="31" customFormat="1" ht="15" customHeight="1">
      <c r="B84" s="548" t="s">
        <v>73</v>
      </c>
      <c r="C84" s="549"/>
      <c r="D84" s="549"/>
      <c r="E84" s="549"/>
      <c r="F84" s="549"/>
      <c r="G84" s="549"/>
      <c r="H84" s="549"/>
      <c r="I84" s="549"/>
      <c r="J84" s="549"/>
      <c r="K84" s="549"/>
      <c r="M84" s="286"/>
    </row>
    <row r="85" spans="2:13" s="31" customFormat="1" ht="28.5" customHeight="1">
      <c r="B85" s="798" t="s">
        <v>18</v>
      </c>
      <c r="C85" s="798"/>
      <c r="D85" s="798"/>
      <c r="E85" s="798"/>
      <c r="F85" s="798"/>
      <c r="G85" s="798"/>
      <c r="H85" s="798"/>
      <c r="I85" s="798"/>
      <c r="J85" s="798"/>
      <c r="K85" s="798"/>
      <c r="M85" s="286"/>
    </row>
    <row r="86" spans="2:13" s="31" customFormat="1" ht="31.5" customHeight="1">
      <c r="B86" s="799" t="s">
        <v>107</v>
      </c>
      <c r="C86" s="799"/>
      <c r="D86" s="799"/>
      <c r="E86" s="799"/>
      <c r="F86" s="799"/>
      <c r="G86" s="799"/>
      <c r="H86" s="799"/>
      <c r="I86" s="799"/>
      <c r="J86" s="799"/>
      <c r="K86" s="799"/>
      <c r="M86" s="286"/>
    </row>
    <row r="87" spans="2:13" s="31" customFormat="1" ht="13.5">
      <c r="B87" s="549"/>
      <c r="C87" s="549"/>
      <c r="D87" s="549"/>
      <c r="E87" s="549"/>
      <c r="F87" s="549"/>
      <c r="G87" s="549"/>
      <c r="H87" s="549"/>
      <c r="I87" s="549"/>
      <c r="J87" s="549"/>
      <c r="K87" s="549"/>
      <c r="M87" s="286"/>
    </row>
    <row r="88" spans="2:13" s="31" customFormat="1" ht="13.5">
      <c r="B88" s="549"/>
      <c r="C88" s="549"/>
      <c r="D88" s="549"/>
      <c r="E88" s="549"/>
      <c r="F88" s="549"/>
      <c r="G88" s="549"/>
      <c r="H88" s="549"/>
      <c r="I88" s="549"/>
      <c r="J88" s="549"/>
      <c r="K88" s="549"/>
      <c r="M88" s="286"/>
    </row>
    <row r="89" spans="2:11" ht="12.75">
      <c r="B89" s="228"/>
      <c r="C89" s="228"/>
      <c r="D89" s="228"/>
      <c r="E89" s="228"/>
      <c r="F89" s="228"/>
      <c r="G89" s="228"/>
      <c r="H89" s="228"/>
      <c r="I89" s="228"/>
      <c r="J89" s="228"/>
      <c r="K89" s="228"/>
    </row>
    <row r="90" spans="2:11" ht="12.75">
      <c r="B90" s="228"/>
      <c r="C90" s="228"/>
      <c r="D90" s="228"/>
      <c r="E90" s="228"/>
      <c r="F90" s="228"/>
      <c r="G90" s="228"/>
      <c r="H90" s="228"/>
      <c r="I90" s="228"/>
      <c r="J90" s="228"/>
      <c r="K90" s="228"/>
    </row>
    <row r="91" spans="2:11" ht="12.75">
      <c r="B91" s="228"/>
      <c r="C91" s="228"/>
      <c r="D91" s="228"/>
      <c r="E91" s="228"/>
      <c r="F91" s="228"/>
      <c r="G91" s="228"/>
      <c r="H91" s="228"/>
      <c r="I91" s="228"/>
      <c r="J91" s="228"/>
      <c r="K91" s="228"/>
    </row>
    <row r="92" spans="2:11" ht="12.75">
      <c r="B92" s="228"/>
      <c r="C92" s="228"/>
      <c r="D92" s="228"/>
      <c r="E92" s="228"/>
      <c r="F92" s="228"/>
      <c r="G92" s="228"/>
      <c r="H92" s="228"/>
      <c r="I92" s="228"/>
      <c r="J92" s="228"/>
      <c r="K92" s="228"/>
    </row>
    <row r="93" spans="2:11" ht="12.75">
      <c r="B93" s="228"/>
      <c r="C93" s="228"/>
      <c r="D93" s="228"/>
      <c r="E93" s="228"/>
      <c r="F93" s="228"/>
      <c r="G93" s="228"/>
      <c r="H93" s="228"/>
      <c r="I93" s="228"/>
      <c r="J93" s="228"/>
      <c r="K93" s="228"/>
    </row>
    <row r="94" spans="2:11" ht="12.75">
      <c r="B94" s="228"/>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7" spans="2:11" ht="12.75">
      <c r="B97" s="228"/>
      <c r="C97" s="228"/>
      <c r="D97" s="228"/>
      <c r="E97" s="228"/>
      <c r="F97" s="228"/>
      <c r="G97" s="228"/>
      <c r="H97" s="228"/>
      <c r="I97" s="228"/>
      <c r="J97" s="228"/>
      <c r="K97" s="228"/>
    </row>
    <row r="98" spans="2:11" ht="12.75">
      <c r="B98" s="228"/>
      <c r="C98" s="228"/>
      <c r="D98" s="228"/>
      <c r="E98" s="228"/>
      <c r="F98" s="228"/>
      <c r="G98" s="228"/>
      <c r="H98" s="228"/>
      <c r="I98" s="228"/>
      <c r="J98" s="228"/>
      <c r="K98" s="228"/>
    </row>
    <row r="99" spans="2:11" ht="12.75">
      <c r="B99" s="228"/>
      <c r="C99" s="228"/>
      <c r="D99" s="228"/>
      <c r="E99" s="228"/>
      <c r="F99" s="228"/>
      <c r="G99" s="228"/>
      <c r="H99" s="228"/>
      <c r="I99" s="228"/>
      <c r="J99" s="228"/>
      <c r="K99" s="228"/>
    </row>
    <row r="100" spans="2:11" ht="12.75">
      <c r="B100" s="228"/>
      <c r="C100" s="228"/>
      <c r="D100" s="228"/>
      <c r="E100" s="228"/>
      <c r="F100" s="228"/>
      <c r="G100" s="228"/>
      <c r="H100" s="228"/>
      <c r="I100" s="228"/>
      <c r="J100" s="228"/>
      <c r="K100" s="228"/>
    </row>
    <row r="101" spans="2:11" ht="12.75">
      <c r="B101" s="228"/>
      <c r="C101" s="228"/>
      <c r="D101" s="228"/>
      <c r="E101" s="228"/>
      <c r="F101" s="228"/>
      <c r="G101" s="228"/>
      <c r="H101" s="228"/>
      <c r="I101" s="228"/>
      <c r="J101" s="228"/>
      <c r="K101" s="228"/>
    </row>
    <row r="102" spans="2:11" ht="12.75">
      <c r="B102" s="228"/>
      <c r="C102" s="228"/>
      <c r="D102" s="228"/>
      <c r="E102" s="228"/>
      <c r="F102" s="228"/>
      <c r="G102" s="228"/>
      <c r="H102" s="228"/>
      <c r="I102" s="228"/>
      <c r="J102" s="228"/>
      <c r="K102" s="228"/>
    </row>
    <row r="103" spans="2:11" ht="12.75">
      <c r="B103" s="228"/>
      <c r="C103" s="228"/>
      <c r="D103" s="228"/>
      <c r="E103" s="228"/>
      <c r="F103" s="228"/>
      <c r="G103" s="228"/>
      <c r="H103" s="228"/>
      <c r="I103" s="228"/>
      <c r="J103" s="228"/>
      <c r="K103" s="228"/>
    </row>
    <row r="104" spans="2:11" ht="12.75">
      <c r="B104" s="228"/>
      <c r="C104" s="228"/>
      <c r="D104" s="228"/>
      <c r="E104" s="228"/>
      <c r="F104" s="228"/>
      <c r="G104" s="228"/>
      <c r="H104" s="228"/>
      <c r="I104" s="228"/>
      <c r="J104" s="228"/>
      <c r="K104" s="228"/>
    </row>
    <row r="105" spans="2:11" ht="12.75">
      <c r="B105" s="228"/>
      <c r="C105" s="228"/>
      <c r="D105" s="228"/>
      <c r="E105" s="228"/>
      <c r="F105" s="228"/>
      <c r="G105" s="228"/>
      <c r="H105" s="228"/>
      <c r="I105" s="228"/>
      <c r="J105" s="228"/>
      <c r="K105" s="228"/>
    </row>
    <row r="106" spans="2:11" ht="12.75">
      <c r="B106" s="228"/>
      <c r="C106" s="228"/>
      <c r="D106" s="228"/>
      <c r="E106" s="228"/>
      <c r="F106" s="228"/>
      <c r="G106" s="228"/>
      <c r="H106" s="228"/>
      <c r="I106" s="228"/>
      <c r="J106" s="228"/>
      <c r="K106" s="228"/>
    </row>
    <row r="107" spans="2:11" ht="12.75">
      <c r="B107" s="228"/>
      <c r="C107" s="228"/>
      <c r="D107" s="228"/>
      <c r="E107" s="228"/>
      <c r="F107" s="228"/>
      <c r="G107" s="228"/>
      <c r="H107" s="228"/>
      <c r="I107" s="228"/>
      <c r="J107" s="228"/>
      <c r="K107" s="228"/>
    </row>
  </sheetData>
  <sheetProtection sheet="1"/>
  <mergeCells count="46">
    <mergeCell ref="C38:K38"/>
    <mergeCell ref="C39:K39"/>
    <mergeCell ref="C40:K40"/>
    <mergeCell ref="B1:C1"/>
    <mergeCell ref="B3:K3"/>
    <mergeCell ref="B5:K5"/>
    <mergeCell ref="B17:K17"/>
    <mergeCell ref="B7:K7"/>
    <mergeCell ref="B9:K9"/>
    <mergeCell ref="B11:K11"/>
    <mergeCell ref="B34:K34"/>
    <mergeCell ref="B28:H28"/>
    <mergeCell ref="B32:K32"/>
    <mergeCell ref="B30:K30"/>
    <mergeCell ref="B31:K31"/>
    <mergeCell ref="B13:K13"/>
    <mergeCell ref="B15:K15"/>
    <mergeCell ref="C37:K37"/>
    <mergeCell ref="B57:K57"/>
    <mergeCell ref="B54:K54"/>
    <mergeCell ref="B56:K56"/>
    <mergeCell ref="C44:K44"/>
    <mergeCell ref="B22:K23"/>
    <mergeCell ref="C41:K41"/>
    <mergeCell ref="C45:K45"/>
    <mergeCell ref="C52:K52"/>
    <mergeCell ref="C42:K42"/>
    <mergeCell ref="C43:K43"/>
    <mergeCell ref="B68:K68"/>
    <mergeCell ref="B71:K71"/>
    <mergeCell ref="B69:K69"/>
    <mergeCell ref="B60:K60"/>
    <mergeCell ref="B61:K61"/>
    <mergeCell ref="B62:K62"/>
    <mergeCell ref="B63:K63"/>
    <mergeCell ref="B66:K66"/>
    <mergeCell ref="B67:K67"/>
    <mergeCell ref="B72:K72"/>
    <mergeCell ref="B86:K86"/>
    <mergeCell ref="B81:K81"/>
    <mergeCell ref="B83:J83"/>
    <mergeCell ref="B85:K85"/>
    <mergeCell ref="B73:K73"/>
    <mergeCell ref="B78:K78"/>
    <mergeCell ref="B74:K74"/>
    <mergeCell ref="B75:K75"/>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2016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dimension ref="B1:G96"/>
  <sheetViews>
    <sheetView showGridLines="0" workbookViewId="0" topLeftCell="A1">
      <selection activeCell="A1" sqref="A1"/>
    </sheetView>
  </sheetViews>
  <sheetFormatPr defaultColWidth="9.28125" defaultRowHeight="12.75"/>
  <cols>
    <col min="1" max="1" width="2.28125" style="35" customWidth="1"/>
    <col min="2" max="2" width="11.00390625" style="35" customWidth="1"/>
    <col min="3" max="3" width="26.00390625" style="36" customWidth="1"/>
    <col min="4" max="4" width="96.421875" style="37" customWidth="1"/>
    <col min="5" max="5" width="17.421875" style="35" customWidth="1"/>
    <col min="6" max="6" width="80.421875" style="35" customWidth="1"/>
    <col min="7" max="16384" width="9.28125" style="35" customWidth="1"/>
  </cols>
  <sheetData>
    <row r="1" spans="2:4" s="38" customFormat="1" ht="15">
      <c r="B1" s="39" t="s">
        <v>85</v>
      </c>
      <c r="C1" s="39"/>
      <c r="D1" s="40"/>
    </row>
    <row r="2" spans="3:4" s="38" customFormat="1" ht="11.25" customHeight="1">
      <c r="C2" s="39"/>
      <c r="D2" s="40"/>
    </row>
    <row r="3" spans="2:4" s="38" customFormat="1" ht="17.25">
      <c r="B3" s="822" t="s">
        <v>90</v>
      </c>
      <c r="C3" s="822"/>
      <c r="D3" s="822"/>
    </row>
    <row r="4" spans="2:4" s="38" customFormat="1" ht="15" customHeight="1">
      <c r="B4" s="41"/>
      <c r="C4" s="42"/>
      <c r="D4" s="43"/>
    </row>
    <row r="5" spans="2:4" s="38" customFormat="1" ht="15">
      <c r="B5" s="823" t="s">
        <v>108</v>
      </c>
      <c r="C5" s="823"/>
      <c r="D5" s="823"/>
    </row>
    <row r="6" spans="2:4" s="38" customFormat="1" ht="39" customHeight="1">
      <c r="B6" s="824" t="s">
        <v>270</v>
      </c>
      <c r="C6" s="824"/>
      <c r="D6" s="824"/>
    </row>
    <row r="7" spans="2:4" s="38" customFormat="1" ht="26.25">
      <c r="B7" s="44" t="s">
        <v>109</v>
      </c>
      <c r="C7" s="606" t="s">
        <v>291</v>
      </c>
      <c r="D7" s="46" t="s">
        <v>66</v>
      </c>
    </row>
    <row r="8" spans="2:4" s="38" customFormat="1" ht="52.5">
      <c r="B8" s="230" t="s">
        <v>161</v>
      </c>
      <c r="C8" s="47" t="s">
        <v>160</v>
      </c>
      <c r="D8" s="231" t="s">
        <v>286</v>
      </c>
    </row>
    <row r="9" spans="2:4" s="38" customFormat="1" ht="66" customHeight="1">
      <c r="B9" s="232" t="s">
        <v>162</v>
      </c>
      <c r="C9" s="233" t="s">
        <v>110</v>
      </c>
      <c r="D9" s="234" t="s">
        <v>67</v>
      </c>
    </row>
    <row r="10" spans="2:4" s="38" customFormat="1" ht="53.25" customHeight="1">
      <c r="B10" s="235" t="s">
        <v>163</v>
      </c>
      <c r="C10" s="47" t="s">
        <v>159</v>
      </c>
      <c r="D10" s="231" t="s">
        <v>19</v>
      </c>
    </row>
    <row r="11" spans="2:4" s="38" customFormat="1" ht="93.75" customHeight="1">
      <c r="B11" s="235" t="s">
        <v>164</v>
      </c>
      <c r="C11" s="47" t="s">
        <v>63</v>
      </c>
      <c r="D11" s="120" t="s">
        <v>68</v>
      </c>
    </row>
    <row r="12" spans="2:4" s="38" customFormat="1" ht="42" customHeight="1">
      <c r="B12" s="235" t="s">
        <v>65</v>
      </c>
      <c r="C12" s="58" t="s">
        <v>64</v>
      </c>
      <c r="D12" s="554" t="s">
        <v>265</v>
      </c>
    </row>
    <row r="13" spans="2:4" s="38" customFormat="1" ht="42" customHeight="1" thickBot="1">
      <c r="B13" s="591" t="s">
        <v>165</v>
      </c>
      <c r="C13" s="592" t="s">
        <v>111</v>
      </c>
      <c r="D13" s="593" t="s">
        <v>20</v>
      </c>
    </row>
    <row r="14" spans="2:4" s="38" customFormat="1" ht="42" customHeight="1">
      <c r="B14" s="605"/>
      <c r="C14" s="50"/>
      <c r="D14" s="50"/>
    </row>
    <row r="15" spans="2:5" ht="22.5" customHeight="1">
      <c r="B15" s="49"/>
      <c r="C15" s="50"/>
      <c r="D15" s="23"/>
      <c r="E15" s="48"/>
    </row>
    <row r="16" spans="2:4" ht="15">
      <c r="B16" s="823" t="s">
        <v>114</v>
      </c>
      <c r="C16" s="823"/>
      <c r="D16" s="823"/>
    </row>
    <row r="17" spans="3:4" ht="11.25" customHeight="1">
      <c r="C17" s="51"/>
      <c r="D17" s="52"/>
    </row>
    <row r="18" spans="2:4" s="16" customFormat="1" ht="15" customHeight="1">
      <c r="B18" s="53" t="s">
        <v>112</v>
      </c>
      <c r="C18" s="45" t="s">
        <v>113</v>
      </c>
      <c r="D18" s="46" t="s">
        <v>114</v>
      </c>
    </row>
    <row r="19" spans="2:7" ht="39" customHeight="1">
      <c r="B19" s="237"/>
      <c r="C19" s="826" t="s">
        <v>115</v>
      </c>
      <c r="D19" s="827" t="s">
        <v>12</v>
      </c>
      <c r="F19" s="828"/>
      <c r="G19" s="828"/>
    </row>
    <row r="20" spans="2:7" ht="28.5" customHeight="1">
      <c r="B20" s="556"/>
      <c r="C20" s="826"/>
      <c r="D20" s="827"/>
      <c r="F20" s="829"/>
      <c r="G20" s="829"/>
    </row>
    <row r="21" spans="2:7" ht="40.5" customHeight="1">
      <c r="B21" s="557" t="s">
        <v>46</v>
      </c>
      <c r="C21" s="119" t="s">
        <v>292</v>
      </c>
      <c r="D21" s="120" t="s">
        <v>13</v>
      </c>
      <c r="F21" s="825"/>
      <c r="G21" s="825"/>
    </row>
    <row r="22" spans="2:7" ht="39.75" customHeight="1">
      <c r="B22" s="557" t="s">
        <v>47</v>
      </c>
      <c r="C22" s="119" t="s">
        <v>293</v>
      </c>
      <c r="D22" s="120" t="s">
        <v>81</v>
      </c>
      <c r="F22" s="54"/>
      <c r="G22" s="54"/>
    </row>
    <row r="23" spans="2:7" ht="36.75" customHeight="1">
      <c r="B23" s="557" t="s">
        <v>48</v>
      </c>
      <c r="C23" s="119" t="s">
        <v>294</v>
      </c>
      <c r="D23" s="120" t="s">
        <v>82</v>
      </c>
      <c r="F23" s="54"/>
      <c r="G23" s="54"/>
    </row>
    <row r="24" spans="2:7" ht="52.5" customHeight="1">
      <c r="B24" s="557" t="s">
        <v>49</v>
      </c>
      <c r="C24" s="119" t="s">
        <v>295</v>
      </c>
      <c r="D24" s="120" t="s">
        <v>175</v>
      </c>
      <c r="F24" s="54"/>
      <c r="G24" s="54"/>
    </row>
    <row r="25" spans="2:7" s="55" customFormat="1" ht="27" customHeight="1">
      <c r="B25" s="557" t="s">
        <v>50</v>
      </c>
      <c r="C25" s="119" t="s">
        <v>296</v>
      </c>
      <c r="D25" s="120" t="s">
        <v>290</v>
      </c>
      <c r="E25" s="56"/>
      <c r="F25" s="825"/>
      <c r="G25" s="825"/>
    </row>
    <row r="26" spans="2:7" s="55" customFormat="1" ht="39.75" customHeight="1">
      <c r="B26" s="557" t="s">
        <v>51</v>
      </c>
      <c r="C26" s="119" t="s">
        <v>7</v>
      </c>
      <c r="D26" s="120" t="s">
        <v>276</v>
      </c>
      <c r="E26" s="56"/>
      <c r="F26" s="54"/>
      <c r="G26" s="54"/>
    </row>
    <row r="27" spans="2:5" s="55" customFormat="1" ht="20.25" customHeight="1">
      <c r="B27" s="557" t="s">
        <v>52</v>
      </c>
      <c r="C27" s="119" t="s">
        <v>74</v>
      </c>
      <c r="D27" s="120" t="s">
        <v>170</v>
      </c>
      <c r="E27" s="57"/>
    </row>
    <row r="28" spans="2:5" s="55" customFormat="1" ht="27" customHeight="1">
      <c r="B28" s="237" t="s">
        <v>70</v>
      </c>
      <c r="C28" s="47" t="s">
        <v>76</v>
      </c>
      <c r="D28" s="120" t="s">
        <v>77</v>
      </c>
      <c r="E28" s="57"/>
    </row>
    <row r="29" spans="2:5" s="55" customFormat="1" ht="27" customHeight="1">
      <c r="B29" s="237" t="s">
        <v>83</v>
      </c>
      <c r="C29" s="47" t="s">
        <v>117</v>
      </c>
      <c r="D29" s="120" t="s">
        <v>9</v>
      </c>
      <c r="E29" s="57"/>
    </row>
    <row r="30" spans="2:5" s="55" customFormat="1" ht="40.5" customHeight="1">
      <c r="B30" s="237" t="s">
        <v>53</v>
      </c>
      <c r="C30" s="47" t="s">
        <v>119</v>
      </c>
      <c r="D30" s="120" t="s">
        <v>14</v>
      </c>
      <c r="E30" s="57"/>
    </row>
    <row r="31" spans="2:5" s="55" customFormat="1" ht="27.75" customHeight="1">
      <c r="B31" s="237" t="s">
        <v>54</v>
      </c>
      <c r="C31" s="47" t="s">
        <v>121</v>
      </c>
      <c r="D31" s="120" t="s">
        <v>122</v>
      </c>
      <c r="E31" s="60"/>
    </row>
    <row r="32" spans="2:5" s="55" customFormat="1" ht="27.75" customHeight="1">
      <c r="B32" s="559" t="s">
        <v>289</v>
      </c>
      <c r="C32" s="47" t="s">
        <v>21</v>
      </c>
      <c r="D32" s="120" t="s">
        <v>84</v>
      </c>
      <c r="E32" s="60"/>
    </row>
    <row r="33" spans="2:5" s="55" customFormat="1" ht="43.5" customHeight="1">
      <c r="B33" s="557" t="s">
        <v>287</v>
      </c>
      <c r="C33" s="47" t="s">
        <v>72</v>
      </c>
      <c r="D33" s="120" t="s">
        <v>264</v>
      </c>
      <c r="E33" s="60"/>
    </row>
    <row r="34" spans="2:5" s="55" customFormat="1" ht="39" customHeight="1">
      <c r="B34" s="237" t="s">
        <v>288</v>
      </c>
      <c r="C34" s="47" t="s">
        <v>266</v>
      </c>
      <c r="D34" s="120" t="s">
        <v>280</v>
      </c>
      <c r="E34" s="60"/>
    </row>
    <row r="35" spans="2:5" s="33" customFormat="1" ht="93.75" customHeight="1">
      <c r="B35" s="558" t="s">
        <v>71</v>
      </c>
      <c r="C35" s="598" t="s">
        <v>116</v>
      </c>
      <c r="D35" s="555" t="s">
        <v>10</v>
      </c>
      <c r="E35" s="59"/>
    </row>
    <row r="36" spans="2:5" ht="55.5" customHeight="1">
      <c r="B36" s="559" t="s">
        <v>267</v>
      </c>
      <c r="C36" s="47" t="s">
        <v>80</v>
      </c>
      <c r="D36" s="238" t="s">
        <v>78</v>
      </c>
      <c r="E36" s="60"/>
    </row>
    <row r="37" spans="2:5" s="55" customFormat="1" ht="33.75" customHeight="1">
      <c r="B37" s="559" t="s">
        <v>55</v>
      </c>
      <c r="C37" s="47" t="s">
        <v>118</v>
      </c>
      <c r="D37" s="120" t="s">
        <v>2</v>
      </c>
      <c r="E37" s="60"/>
    </row>
    <row r="38" spans="2:5" s="55" customFormat="1" ht="30.75" customHeight="1">
      <c r="B38" s="559" t="s">
        <v>56</v>
      </c>
      <c r="C38" s="47" t="s">
        <v>120</v>
      </c>
      <c r="D38" s="120" t="s">
        <v>75</v>
      </c>
      <c r="E38" s="60"/>
    </row>
    <row r="39" spans="2:5" s="55" customFormat="1" ht="29.25" customHeight="1">
      <c r="B39" s="559" t="s">
        <v>57</v>
      </c>
      <c r="C39" s="47" t="s">
        <v>22</v>
      </c>
      <c r="D39" s="120" t="s">
        <v>79</v>
      </c>
      <c r="E39" s="60"/>
    </row>
    <row r="40" spans="2:5" s="55" customFormat="1" ht="29.25" customHeight="1">
      <c r="B40" s="557" t="s">
        <v>40</v>
      </c>
      <c r="C40" s="47" t="s">
        <v>173</v>
      </c>
      <c r="D40" s="120" t="s">
        <v>279</v>
      </c>
      <c r="E40" s="60"/>
    </row>
    <row r="41" spans="2:5" s="55" customFormat="1" ht="60" customHeight="1" thickBot="1">
      <c r="B41" s="599" t="s">
        <v>58</v>
      </c>
      <c r="C41" s="236" t="s">
        <v>33</v>
      </c>
      <c r="D41" s="607" t="s">
        <v>4</v>
      </c>
      <c r="E41" s="60"/>
    </row>
    <row r="42" s="55" customFormat="1" ht="28.5" customHeight="1">
      <c r="E42" s="60"/>
    </row>
    <row r="43" s="55" customFormat="1" ht="13.5">
      <c r="E43" s="60"/>
    </row>
    <row r="44" spans="3:5" s="55" customFormat="1" ht="13.5">
      <c r="C44" s="239"/>
      <c r="D44" s="61"/>
      <c r="E44" s="60"/>
    </row>
    <row r="45" spans="3:5" s="55" customFormat="1" ht="13.5">
      <c r="C45" s="239"/>
      <c r="D45" s="61"/>
      <c r="E45" s="60"/>
    </row>
    <row r="46" spans="2:5" ht="12.75">
      <c r="B46" s="560"/>
      <c r="C46" s="239"/>
      <c r="D46" s="61"/>
      <c r="E46" s="32"/>
    </row>
    <row r="47" spans="2:5" ht="12.75">
      <c r="B47" s="560"/>
      <c r="C47" s="239"/>
      <c r="D47" s="61"/>
      <c r="E47" s="32"/>
    </row>
    <row r="48" spans="2:5" ht="12.75">
      <c r="B48" s="560"/>
      <c r="C48" s="239"/>
      <c r="D48" s="61"/>
      <c r="E48" s="32"/>
    </row>
    <row r="49" spans="2:4" ht="12.75">
      <c r="B49" s="560"/>
      <c r="C49" s="239"/>
      <c r="D49" s="61"/>
    </row>
    <row r="50" spans="2:4" ht="12.75">
      <c r="B50" s="560"/>
      <c r="C50" s="239"/>
      <c r="D50" s="61"/>
    </row>
    <row r="51" spans="2:3" ht="13.5">
      <c r="B51" s="560"/>
      <c r="C51" s="240"/>
    </row>
    <row r="52" spans="2:3" ht="13.5">
      <c r="B52" s="560"/>
      <c r="C52" s="240"/>
    </row>
    <row r="53" spans="2:3" ht="13.5">
      <c r="B53" s="560"/>
      <c r="C53" s="240"/>
    </row>
    <row r="54" spans="2:3" ht="13.5">
      <c r="B54" s="560"/>
      <c r="C54" s="240"/>
    </row>
    <row r="55" spans="2:3" ht="13.5">
      <c r="B55" s="560"/>
      <c r="C55" s="240"/>
    </row>
    <row r="56" spans="2:3" ht="13.5">
      <c r="B56" s="560"/>
      <c r="C56" s="240"/>
    </row>
    <row r="57" spans="2:3" ht="13.5">
      <c r="B57" s="560"/>
      <c r="C57" s="240"/>
    </row>
    <row r="58" spans="2:3" ht="13.5">
      <c r="B58" s="560"/>
      <c r="C58" s="240"/>
    </row>
    <row r="59" spans="2:3" ht="13.5">
      <c r="B59" s="560"/>
      <c r="C59" s="240"/>
    </row>
    <row r="60" spans="2:3" ht="13.5">
      <c r="B60" s="560"/>
      <c r="C60" s="240"/>
    </row>
    <row r="61" spans="2:3" ht="13.5">
      <c r="B61" s="560"/>
      <c r="C61" s="240"/>
    </row>
    <row r="62" spans="2:3" ht="13.5">
      <c r="B62" s="560"/>
      <c r="C62" s="240"/>
    </row>
    <row r="63" spans="2:3" ht="13.5">
      <c r="B63" s="560"/>
      <c r="C63" s="240"/>
    </row>
    <row r="64" spans="2:3" ht="13.5">
      <c r="B64" s="560"/>
      <c r="C64" s="240"/>
    </row>
    <row r="65" spans="2:3" ht="13.5">
      <c r="B65" s="560"/>
      <c r="C65" s="240"/>
    </row>
    <row r="66" spans="2:3" ht="13.5">
      <c r="B66" s="32"/>
      <c r="C66" s="240"/>
    </row>
    <row r="67" spans="2:3" ht="13.5">
      <c r="B67" s="32"/>
      <c r="C67" s="240"/>
    </row>
    <row r="68" spans="2:3" ht="13.5">
      <c r="B68" s="32"/>
      <c r="C68" s="240"/>
    </row>
    <row r="69" spans="2:3" ht="13.5">
      <c r="B69" s="32"/>
      <c r="C69" s="240"/>
    </row>
    <row r="70" spans="2:3" ht="13.5">
      <c r="B70" s="32"/>
      <c r="C70" s="240"/>
    </row>
    <row r="71" spans="2:3" ht="13.5">
      <c r="B71" s="32"/>
      <c r="C71" s="240"/>
    </row>
    <row r="72" spans="2:3" ht="13.5">
      <c r="B72" s="32"/>
      <c r="C72" s="240"/>
    </row>
    <row r="73" spans="2:3" ht="13.5">
      <c r="B73" s="32"/>
      <c r="C73" s="240"/>
    </row>
    <row r="74" spans="2:3" ht="13.5">
      <c r="B74" s="32"/>
      <c r="C74" s="240"/>
    </row>
    <row r="75" spans="2:3" ht="13.5">
      <c r="B75" s="32"/>
      <c r="C75" s="240"/>
    </row>
    <row r="76" spans="2:3" ht="13.5">
      <c r="B76" s="32"/>
      <c r="C76" s="240"/>
    </row>
    <row r="77" spans="2:3" ht="13.5">
      <c r="B77" s="32"/>
      <c r="C77" s="240"/>
    </row>
    <row r="78" spans="2:3" ht="13.5">
      <c r="B78" s="32"/>
      <c r="C78" s="240"/>
    </row>
    <row r="79" spans="2:3" ht="13.5">
      <c r="B79" s="32"/>
      <c r="C79" s="240"/>
    </row>
    <row r="80" spans="2:3" ht="13.5">
      <c r="B80" s="32"/>
      <c r="C80" s="240"/>
    </row>
    <row r="81" spans="2:3" ht="13.5">
      <c r="B81" s="32"/>
      <c r="C81" s="240"/>
    </row>
    <row r="82" spans="2:3" ht="13.5">
      <c r="B82" s="32"/>
      <c r="C82" s="240"/>
    </row>
    <row r="83" spans="2:3" ht="13.5">
      <c r="B83" s="32"/>
      <c r="C83" s="240"/>
    </row>
    <row r="84" spans="2:3" ht="13.5">
      <c r="B84" s="32"/>
      <c r="C84" s="240"/>
    </row>
    <row r="85" spans="2:3" ht="13.5">
      <c r="B85" s="32"/>
      <c r="C85" s="240"/>
    </row>
    <row r="86" spans="2:3" ht="13.5">
      <c r="B86" s="32"/>
      <c r="C86" s="240"/>
    </row>
    <row r="87" spans="2:3" ht="13.5">
      <c r="B87" s="32"/>
      <c r="C87" s="240"/>
    </row>
    <row r="88" spans="2:3" ht="13.5">
      <c r="B88" s="32"/>
      <c r="C88" s="240"/>
    </row>
    <row r="89" spans="2:3" ht="13.5">
      <c r="B89" s="32"/>
      <c r="C89" s="240"/>
    </row>
    <row r="90" spans="2:3" ht="13.5">
      <c r="B90" s="32"/>
      <c r="C90" s="240"/>
    </row>
    <row r="91" spans="2:3" ht="13.5">
      <c r="B91" s="32"/>
      <c r="C91" s="240"/>
    </row>
    <row r="92" spans="2:3" ht="13.5">
      <c r="B92" s="32"/>
      <c r="C92" s="240"/>
    </row>
    <row r="93" spans="2:3" ht="13.5">
      <c r="B93" s="32"/>
      <c r="C93" s="240"/>
    </row>
    <row r="94" spans="2:3" ht="13.5">
      <c r="B94" s="32"/>
      <c r="C94" s="240"/>
    </row>
    <row r="95" spans="2:3" ht="13.5">
      <c r="B95" s="32"/>
      <c r="C95" s="240"/>
    </row>
    <row r="96" spans="2:3" ht="13.5">
      <c r="B96" s="32"/>
      <c r="C96" s="240"/>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DJ51"/>
  <sheetViews>
    <sheetView showGridLines="0" tabSelected="1" zoomScale="85" zoomScaleNormal="85" zoomScaleSheetLayoutView="85" workbookViewId="0" topLeftCell="C1">
      <selection activeCell="F9" sqref="F9"/>
    </sheetView>
  </sheetViews>
  <sheetFormatPr defaultColWidth="9.140625" defaultRowHeight="12.75"/>
  <cols>
    <col min="1" max="1" width="4.7109375" style="415" hidden="1" customWidth="1"/>
    <col min="2" max="2" width="6.140625" style="415" hidden="1" customWidth="1"/>
    <col min="3" max="3" width="9.421875" style="0" customWidth="1"/>
    <col min="4" max="4" width="32.57421875" style="0" customWidth="1"/>
    <col min="5" max="5" width="7.57421875" style="0" customWidth="1"/>
    <col min="6" max="6" width="7.28125" style="497" customWidth="1"/>
    <col min="7" max="7" width="1.57421875" style="196" customWidth="1"/>
    <col min="8" max="8" width="6.7109375" style="166" hidden="1" customWidth="1"/>
    <col min="9" max="9" width="1.57421875" style="196" hidden="1" customWidth="1"/>
    <col min="10" max="10" width="6.7109375" style="166" hidden="1" customWidth="1"/>
    <col min="11" max="11" width="1.57421875" style="196" hidden="1" customWidth="1"/>
    <col min="12" max="12" width="6.7109375" style="166" hidden="1" customWidth="1"/>
    <col min="13" max="13" width="1.57421875" style="196" hidden="1" customWidth="1"/>
    <col min="14" max="14" width="6.7109375" style="166" hidden="1" customWidth="1"/>
    <col min="15" max="15" width="1.57421875" style="196" hidden="1" customWidth="1"/>
    <col min="16" max="16" width="6.7109375" style="166" hidden="1" customWidth="1"/>
    <col min="17" max="17" width="1.57421875" style="196" hidden="1" customWidth="1"/>
    <col min="18" max="18" width="6.7109375" style="166" hidden="1" customWidth="1"/>
    <col min="19" max="19" width="1.57421875" style="196" hidden="1" customWidth="1"/>
    <col min="20" max="20" width="6.7109375" style="166" hidden="1" customWidth="1"/>
    <col min="21" max="21" width="1.57421875" style="196" hidden="1" customWidth="1"/>
    <col min="22" max="22" width="6.7109375" style="166" hidden="1" customWidth="1"/>
    <col min="23" max="23" width="1.7109375" style="196" hidden="1" customWidth="1"/>
    <col min="24" max="24" width="6.7109375" style="166" hidden="1" customWidth="1"/>
    <col min="25" max="25" width="1.57421875" style="196" hidden="1" customWidth="1"/>
    <col min="26" max="26" width="6.7109375" style="166" customWidth="1"/>
    <col min="27" max="27" width="1.57421875" style="626" customWidth="1"/>
    <col min="28" max="28" width="6.7109375" style="166" customWidth="1"/>
    <col min="29" max="29" width="1.57421875" style="626" customWidth="1"/>
    <col min="30" max="30" width="6.7109375" style="166" customWidth="1"/>
    <col min="31" max="31" width="1.57421875" style="626" customWidth="1"/>
    <col min="32" max="32" width="6.7109375" style="166" customWidth="1"/>
    <col min="33" max="33" width="1.57421875" style="626" customWidth="1"/>
    <col min="34" max="34" width="6.7109375" style="166" customWidth="1"/>
    <col min="35" max="35" width="1.57421875" style="626" customWidth="1"/>
    <col min="36" max="36" width="6.7109375" style="196" customWidth="1"/>
    <col min="37" max="37" width="1.57421875" style="626" customWidth="1"/>
    <col min="38" max="38" width="6.7109375" style="196" customWidth="1"/>
    <col min="39" max="39" width="1.57421875" style="626" customWidth="1"/>
    <col min="40" max="40" width="6.7109375" style="166" customWidth="1"/>
    <col min="41" max="41" width="1.57421875" style="639" customWidth="1"/>
    <col min="42" max="42" width="6.7109375" style="166" customWidth="1"/>
    <col min="43" max="43" width="1.57421875" style="639" customWidth="1"/>
    <col min="44" max="44" width="6.7109375" style="166" customWidth="1"/>
    <col min="45" max="45" width="1.57421875" style="626" customWidth="1"/>
    <col min="46" max="46" width="6.7109375" style="166" customWidth="1"/>
    <col min="47" max="47" width="1.57421875" style="626" customWidth="1"/>
    <col min="48" max="48" width="6.7109375" style="166" customWidth="1"/>
    <col min="49" max="49" width="1.57421875" style="626" customWidth="1"/>
    <col min="50" max="50" width="6.7109375" style="166" customWidth="1"/>
    <col min="51" max="51" width="1.57421875" style="626" customWidth="1"/>
    <col min="52" max="52" width="2.57421875" style="200" customWidth="1"/>
    <col min="53" max="53" width="3.421875" style="0" customWidth="1"/>
    <col min="54" max="54" width="6.421875" style="293" customWidth="1"/>
    <col min="55" max="55" width="35.7109375" style="298" customWidth="1"/>
    <col min="56" max="56" width="7.57421875" style="298" customWidth="1"/>
    <col min="57" max="57" width="5.7109375" style="298" customWidth="1"/>
    <col min="58" max="58" width="1.57421875" style="298" customWidth="1"/>
    <col min="59" max="59" width="5.7109375" style="293" customWidth="1"/>
    <col min="60" max="60" width="1.57421875" style="298" customWidth="1"/>
    <col min="61" max="61" width="5.7109375" style="293" customWidth="1"/>
    <col min="62" max="62" width="1.57421875" style="293" customWidth="1"/>
    <col min="63" max="63" width="5.7109375" style="293" customWidth="1"/>
    <col min="64" max="64" width="1.57421875" style="293" customWidth="1"/>
    <col min="65" max="65" width="5.7109375" style="293" customWidth="1"/>
    <col min="66" max="66" width="1.57421875" style="298" customWidth="1"/>
    <col min="67" max="67" width="5.7109375" style="293" customWidth="1"/>
    <col min="68" max="68" width="1.57421875" style="293" customWidth="1"/>
    <col min="69" max="69" width="5.7109375" style="293" customWidth="1"/>
    <col min="70" max="70" width="1.57421875" style="293" customWidth="1"/>
    <col min="71" max="71" width="5.7109375" style="293" customWidth="1"/>
    <col min="72" max="72" width="1.57421875" style="293" customWidth="1"/>
    <col min="73" max="73" width="5.7109375" style="293" customWidth="1"/>
    <col min="74" max="74" width="1.57421875" style="298" customWidth="1"/>
    <col min="75" max="75" width="5.7109375" style="293" customWidth="1"/>
    <col min="76" max="76" width="1.57421875" style="298" customWidth="1"/>
    <col min="77" max="77" width="5.7109375" style="293" customWidth="1"/>
    <col min="78" max="78" width="1.57421875" style="298" customWidth="1"/>
    <col min="79" max="79" width="5.7109375" style="293" customWidth="1"/>
    <col min="80" max="80" width="1.57421875" style="298" customWidth="1"/>
    <col min="81" max="81" width="5.7109375" style="293" customWidth="1"/>
    <col min="82" max="82" width="1.57421875" style="298" customWidth="1"/>
    <col min="83" max="83" width="5.7109375" style="298" customWidth="1"/>
    <col min="84" max="84" width="1.57421875" style="293" customWidth="1"/>
    <col min="85" max="85" width="5.7109375" style="293" customWidth="1"/>
    <col min="86" max="86" width="1.57421875" style="293" customWidth="1"/>
    <col min="87" max="87" width="5.7109375" style="293" customWidth="1"/>
    <col min="88" max="88" width="1.57421875" style="298" customWidth="1"/>
    <col min="89" max="89" width="5.7109375" style="293" customWidth="1"/>
    <col min="90" max="90" width="1.57421875" style="298" customWidth="1"/>
    <col min="91" max="91" width="5.7109375" style="293" customWidth="1"/>
    <col min="92" max="92" width="1.57421875" style="298" customWidth="1"/>
    <col min="93" max="93" width="5.7109375" style="298" customWidth="1"/>
    <col min="94" max="94" width="1.57421875" style="298" customWidth="1"/>
    <col min="95" max="95" width="5.7109375" style="293" customWidth="1"/>
    <col min="96" max="96" width="1.57421875" style="298" customWidth="1"/>
    <col min="97" max="97" width="5.7109375" style="293" customWidth="1"/>
    <col min="98" max="98" width="1.57421875" style="298" customWidth="1"/>
    <col min="99" max="99" width="5.7109375" style="298" customWidth="1"/>
    <col min="100" max="100" width="1.57421875" style="298" customWidth="1"/>
  </cols>
  <sheetData>
    <row r="1" spans="2:101" ht="15.75" customHeight="1">
      <c r="B1" s="415">
        <v>0</v>
      </c>
      <c r="C1" s="850" t="s">
        <v>85</v>
      </c>
      <c r="D1" s="850"/>
      <c r="E1" s="850"/>
      <c r="F1" s="488"/>
      <c r="G1" s="186"/>
      <c r="H1" s="158"/>
      <c r="I1" s="186"/>
      <c r="J1" s="158"/>
      <c r="K1" s="186"/>
      <c r="L1" s="158"/>
      <c r="M1" s="186"/>
      <c r="N1" s="158"/>
      <c r="O1" s="186"/>
      <c r="P1" s="158"/>
      <c r="Q1" s="186"/>
      <c r="R1" s="158"/>
      <c r="S1" s="186"/>
      <c r="T1" s="158"/>
      <c r="U1" s="186"/>
      <c r="V1" s="158"/>
      <c r="W1" s="186"/>
      <c r="X1" s="158"/>
      <c r="Y1" s="186"/>
      <c r="Z1" s="158"/>
      <c r="AA1" s="618"/>
      <c r="AB1" s="158"/>
      <c r="AC1" s="618"/>
      <c r="AD1" s="158"/>
      <c r="AE1" s="618"/>
      <c r="AF1" s="169"/>
      <c r="AG1" s="627"/>
      <c r="AH1" s="169"/>
      <c r="AI1" s="627"/>
      <c r="AJ1" s="198"/>
      <c r="AK1" s="627"/>
      <c r="AL1" s="198"/>
      <c r="AM1" s="627"/>
      <c r="AN1" s="169"/>
      <c r="AO1" s="630"/>
      <c r="AP1" s="169"/>
      <c r="AQ1" s="630"/>
      <c r="AR1" s="169"/>
      <c r="AS1" s="627"/>
      <c r="AT1" s="169"/>
      <c r="AU1" s="627"/>
      <c r="AV1" s="169"/>
      <c r="AW1" s="627"/>
      <c r="AX1" s="169"/>
      <c r="AY1" s="627"/>
      <c r="BB1" s="421" t="s">
        <v>202</v>
      </c>
      <c r="BC1" s="297"/>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297"/>
      <c r="CQ1" s="297"/>
      <c r="CR1" s="297"/>
      <c r="CS1" s="297"/>
      <c r="CT1" s="297"/>
      <c r="CU1" s="297"/>
      <c r="CV1" s="297"/>
      <c r="CW1" s="97"/>
    </row>
    <row r="2" spans="3:101" ht="16.5" customHeight="1">
      <c r="C2" s="64"/>
      <c r="D2" s="64"/>
      <c r="E2" s="65"/>
      <c r="F2" s="489"/>
      <c r="G2" s="187"/>
      <c r="H2" s="159"/>
      <c r="I2" s="187"/>
      <c r="J2" s="159"/>
      <c r="K2" s="187"/>
      <c r="L2" s="159"/>
      <c r="M2" s="187"/>
      <c r="N2" s="159"/>
      <c r="O2" s="187"/>
      <c r="P2" s="159"/>
      <c r="Q2" s="187"/>
      <c r="R2" s="159"/>
      <c r="S2" s="187"/>
      <c r="T2" s="159"/>
      <c r="U2" s="187"/>
      <c r="V2" s="159"/>
      <c r="W2" s="187"/>
      <c r="X2" s="159"/>
      <c r="Y2" s="187"/>
      <c r="Z2" s="159"/>
      <c r="AA2" s="619"/>
      <c r="AB2" s="159"/>
      <c r="AC2" s="619"/>
      <c r="AD2" s="159"/>
      <c r="AE2" s="619"/>
      <c r="AF2" s="170"/>
      <c r="AG2" s="628"/>
      <c r="AH2" s="170"/>
      <c r="AI2" s="628"/>
      <c r="AJ2" s="199"/>
      <c r="AK2" s="628"/>
      <c r="AL2" s="199"/>
      <c r="AM2" s="628"/>
      <c r="AN2" s="170"/>
      <c r="AO2" s="631"/>
      <c r="AP2" s="170"/>
      <c r="AQ2" s="631"/>
      <c r="AR2" s="170"/>
      <c r="AS2" s="628"/>
      <c r="AT2" s="170"/>
      <c r="AU2" s="628"/>
      <c r="AV2" s="170"/>
      <c r="AW2" s="628"/>
      <c r="AX2" s="170"/>
      <c r="AY2" s="628"/>
      <c r="AZ2" s="268"/>
      <c r="BB2" s="516" t="s">
        <v>212</v>
      </c>
      <c r="CP2" s="297"/>
      <c r="CV2" s="297"/>
      <c r="CW2" s="97"/>
    </row>
    <row r="3" spans="1:101" s="11" customFormat="1" ht="17.25" customHeight="1">
      <c r="A3" s="415"/>
      <c r="B3" s="415">
        <v>659</v>
      </c>
      <c r="C3" s="254" t="s">
        <v>123</v>
      </c>
      <c r="D3" s="580" t="s">
        <v>308</v>
      </c>
      <c r="E3" s="578"/>
      <c r="F3" s="490"/>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578"/>
      <c r="AP3" s="258"/>
      <c r="AQ3" s="578"/>
      <c r="AR3" s="258"/>
      <c r="AS3" s="640"/>
      <c r="AT3" s="127"/>
      <c r="AU3" s="640"/>
      <c r="AV3" s="258"/>
      <c r="AW3" s="640"/>
      <c r="AX3" s="258"/>
      <c r="AY3" s="640"/>
      <c r="AZ3" s="268"/>
      <c r="BA3" s="14"/>
      <c r="BB3" s="517" t="s">
        <v>29</v>
      </c>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13"/>
      <c r="CO3" s="313"/>
      <c r="CP3" s="314"/>
      <c r="CQ3" s="399"/>
      <c r="CR3" s="399"/>
      <c r="CS3" s="399"/>
      <c r="CT3" s="313"/>
      <c r="CU3" s="313"/>
      <c r="CV3" s="314"/>
      <c r="CW3" s="124"/>
    </row>
    <row r="4" spans="1:101" s="287" customFormat="1" ht="4.5" customHeight="1">
      <c r="A4" s="415"/>
      <c r="B4" s="415"/>
      <c r="C4" s="851"/>
      <c r="D4" s="851"/>
      <c r="E4" s="851"/>
      <c r="F4" s="852"/>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582"/>
      <c r="AW4" s="582"/>
      <c r="AX4" s="582"/>
      <c r="AY4" s="582"/>
      <c r="AZ4" s="268"/>
      <c r="BA4" s="286"/>
      <c r="BB4" s="398"/>
      <c r="BC4" s="400"/>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13"/>
      <c r="CO4" s="313"/>
      <c r="CP4" s="314"/>
      <c r="CQ4" s="399"/>
      <c r="CR4" s="399"/>
      <c r="CS4" s="399"/>
      <c r="CT4" s="313"/>
      <c r="CU4" s="313"/>
      <c r="CV4" s="314"/>
      <c r="CW4" s="124"/>
    </row>
    <row r="5" spans="3:101" ht="1.5" customHeight="1">
      <c r="C5" s="71"/>
      <c r="D5" s="71"/>
      <c r="E5" s="71"/>
      <c r="F5" s="491"/>
      <c r="G5" s="188"/>
      <c r="H5" s="160"/>
      <c r="I5" s="188"/>
      <c r="J5" s="160"/>
      <c r="K5" s="188"/>
      <c r="L5" s="160"/>
      <c r="M5" s="188"/>
      <c r="N5" s="160"/>
      <c r="O5" s="188"/>
      <c r="P5" s="160"/>
      <c r="Q5" s="188"/>
      <c r="R5" s="160"/>
      <c r="S5" s="188"/>
      <c r="T5" s="160"/>
      <c r="U5" s="188"/>
      <c r="V5" s="160"/>
      <c r="W5" s="188"/>
      <c r="X5" s="160"/>
      <c r="Y5" s="188"/>
      <c r="Z5" s="160"/>
      <c r="AA5" s="620"/>
      <c r="AB5" s="160"/>
      <c r="AC5" s="620"/>
      <c r="AD5" s="160"/>
      <c r="AE5" s="620"/>
      <c r="AF5" s="160"/>
      <c r="AG5" s="620"/>
      <c r="AH5" s="160"/>
      <c r="AI5" s="620"/>
      <c r="AJ5" s="188"/>
      <c r="AK5" s="620"/>
      <c r="AL5" s="188"/>
      <c r="AM5" s="620"/>
      <c r="AN5" s="160"/>
      <c r="AO5" s="632"/>
      <c r="AP5" s="160"/>
      <c r="AQ5" s="632"/>
      <c r="AR5" s="160"/>
      <c r="AS5" s="620"/>
      <c r="AT5" s="160"/>
      <c r="AU5" s="620"/>
      <c r="AV5" s="160"/>
      <c r="AW5" s="620"/>
      <c r="AX5" s="160"/>
      <c r="AY5" s="620"/>
      <c r="BA5" s="14"/>
      <c r="BB5" s="399"/>
      <c r="BC5" s="401"/>
      <c r="BD5" s="402"/>
      <c r="BE5" s="403"/>
      <c r="BF5" s="401"/>
      <c r="BG5" s="837"/>
      <c r="BH5" s="837"/>
      <c r="BI5" s="401"/>
      <c r="BJ5" s="401"/>
      <c r="BK5" s="401"/>
      <c r="BL5" s="401"/>
      <c r="BM5" s="837"/>
      <c r="BN5" s="837"/>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323"/>
      <c r="CO5" s="323"/>
      <c r="CP5" s="314"/>
      <c r="CQ5" s="401"/>
      <c r="CR5" s="401"/>
      <c r="CS5" s="401"/>
      <c r="CT5" s="323"/>
      <c r="CU5" s="323"/>
      <c r="CV5" s="314"/>
      <c r="CW5" s="97"/>
    </row>
    <row r="6" spans="2:101" ht="17.25" customHeight="1">
      <c r="B6" s="415">
        <v>162</v>
      </c>
      <c r="C6" s="222" t="s">
        <v>156</v>
      </c>
      <c r="D6" s="222"/>
      <c r="E6" s="72"/>
      <c r="F6" s="492"/>
      <c r="G6" s="189"/>
      <c r="H6" s="161"/>
      <c r="I6" s="189"/>
      <c r="J6" s="161"/>
      <c r="K6" s="189"/>
      <c r="L6" s="161"/>
      <c r="M6" s="189"/>
      <c r="N6" s="161"/>
      <c r="O6" s="189"/>
      <c r="P6" s="161"/>
      <c r="Q6" s="189"/>
      <c r="R6" s="161"/>
      <c r="S6" s="189"/>
      <c r="T6" s="161"/>
      <c r="U6" s="189"/>
      <c r="V6" s="161"/>
      <c r="W6" s="189"/>
      <c r="X6" s="161"/>
      <c r="Y6" s="197"/>
      <c r="Z6" s="168"/>
      <c r="AA6" s="621"/>
      <c r="AB6" s="168"/>
      <c r="AC6" s="621"/>
      <c r="AD6" s="168"/>
      <c r="AE6" s="621"/>
      <c r="AF6" s="168"/>
      <c r="AG6" s="621"/>
      <c r="AH6" s="168"/>
      <c r="AI6" s="621"/>
      <c r="AJ6" s="197"/>
      <c r="AK6" s="621"/>
      <c r="AL6" s="197"/>
      <c r="AM6" s="621"/>
      <c r="AN6" s="168"/>
      <c r="AO6" s="633"/>
      <c r="AP6" s="168"/>
      <c r="AQ6" s="633"/>
      <c r="AR6" s="168"/>
      <c r="AS6" s="621"/>
      <c r="AT6" s="168"/>
      <c r="AU6" s="621"/>
      <c r="AV6" s="168"/>
      <c r="AW6" s="621"/>
      <c r="AX6" s="168"/>
      <c r="AY6" s="621"/>
      <c r="AZ6" s="269"/>
      <c r="BA6" s="73"/>
      <c r="BB6" s="398"/>
      <c r="BC6" s="398"/>
      <c r="BD6" s="398"/>
      <c r="BE6" s="422"/>
      <c r="BF6" s="404"/>
      <c r="BG6" s="405"/>
      <c r="BH6" s="406"/>
      <c r="BI6" s="406"/>
      <c r="BJ6" s="407"/>
      <c r="BK6" s="407"/>
      <c r="BL6" s="405"/>
      <c r="BM6" s="405"/>
      <c r="BN6" s="406"/>
      <c r="BO6" s="406"/>
      <c r="BP6" s="407"/>
      <c r="BQ6" s="407"/>
      <c r="BR6" s="405"/>
      <c r="BS6" s="405"/>
      <c r="BT6" s="406"/>
      <c r="BU6" s="407"/>
      <c r="BV6" s="407"/>
      <c r="BW6" s="407"/>
      <c r="BX6" s="407"/>
      <c r="BY6" s="407"/>
      <c r="BZ6" s="407"/>
      <c r="CA6" s="407"/>
      <c r="CB6" s="407"/>
      <c r="CC6" s="407"/>
      <c r="CD6" s="407"/>
      <c r="CE6" s="407"/>
      <c r="CF6" s="407"/>
      <c r="CG6" s="407"/>
      <c r="CH6" s="407"/>
      <c r="CI6" s="407"/>
      <c r="CJ6" s="407"/>
      <c r="CK6" s="407"/>
      <c r="CL6" s="407"/>
      <c r="CM6" s="407"/>
      <c r="CN6" s="324"/>
      <c r="CO6" s="324"/>
      <c r="CP6" s="297"/>
      <c r="CQ6" s="407"/>
      <c r="CR6" s="407"/>
      <c r="CS6" s="407"/>
      <c r="CT6" s="324"/>
      <c r="CU6" s="324"/>
      <c r="CV6" s="297"/>
      <c r="CW6" s="97"/>
    </row>
    <row r="7" spans="6:97" ht="15.75" customHeight="1">
      <c r="F7" s="493"/>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203</v>
      </c>
      <c r="AL7" s="266"/>
      <c r="AM7" s="263"/>
      <c r="AN7" s="267"/>
      <c r="AO7" s="634"/>
      <c r="AP7" s="267"/>
      <c r="AQ7" s="634"/>
      <c r="AR7" s="267"/>
      <c r="AS7" s="641"/>
      <c r="AT7" s="15"/>
      <c r="AV7" s="267"/>
      <c r="AW7" s="644"/>
      <c r="AX7" s="267"/>
      <c r="AY7" s="644"/>
      <c r="BB7" s="846" t="s">
        <v>230</v>
      </c>
      <c r="BC7" s="847"/>
      <c r="BD7" s="847"/>
      <c r="BE7" s="847"/>
      <c r="BF7" s="847"/>
      <c r="BG7" s="847"/>
      <c r="BH7" s="847"/>
      <c r="BI7" s="847"/>
      <c r="BJ7" s="847"/>
      <c r="BK7" s="847"/>
      <c r="BL7" s="847"/>
      <c r="BM7" s="847"/>
      <c r="BN7" s="847"/>
      <c r="BO7" s="847"/>
      <c r="BP7" s="847"/>
      <c r="BQ7" s="847"/>
      <c r="BR7" s="847"/>
      <c r="BS7" s="847"/>
      <c r="BT7" s="847"/>
      <c r="BU7" s="847"/>
      <c r="BV7" s="847"/>
      <c r="BW7" s="847"/>
      <c r="BX7" s="847"/>
      <c r="BY7" s="847"/>
      <c r="BZ7" s="847"/>
      <c r="CA7" s="847"/>
      <c r="CB7" s="847"/>
      <c r="CC7" s="847"/>
      <c r="CD7" s="847"/>
      <c r="CE7" s="847"/>
      <c r="CF7" s="847"/>
      <c r="CG7" s="847"/>
      <c r="CH7" s="847"/>
      <c r="CI7" s="847"/>
      <c r="CJ7" s="847"/>
      <c r="CK7" s="847"/>
      <c r="CL7" s="847"/>
      <c r="CM7" s="847"/>
      <c r="CQ7" s="298"/>
      <c r="CS7" s="298"/>
    </row>
    <row r="8" spans="2:100" ht="28.5" customHeight="1">
      <c r="B8" s="416">
        <v>2</v>
      </c>
      <c r="C8" s="74" t="s">
        <v>125</v>
      </c>
      <c r="D8" s="74" t="s">
        <v>126</v>
      </c>
      <c r="E8" s="74" t="s">
        <v>127</v>
      </c>
      <c r="F8" s="137">
        <v>1990</v>
      </c>
      <c r="G8" s="252"/>
      <c r="H8" s="137">
        <v>1995</v>
      </c>
      <c r="I8" s="252"/>
      <c r="J8" s="137">
        <v>1996</v>
      </c>
      <c r="K8" s="252"/>
      <c r="L8" s="137">
        <v>1997</v>
      </c>
      <c r="M8" s="252"/>
      <c r="N8" s="137">
        <v>1998</v>
      </c>
      <c r="O8" s="252"/>
      <c r="P8" s="137">
        <v>1999</v>
      </c>
      <c r="Q8" s="252"/>
      <c r="R8" s="137">
        <v>2000</v>
      </c>
      <c r="S8" s="252"/>
      <c r="T8" s="137">
        <v>2001</v>
      </c>
      <c r="U8" s="622"/>
      <c r="V8" s="137">
        <v>2002</v>
      </c>
      <c r="W8" s="622"/>
      <c r="X8" s="137">
        <v>2003</v>
      </c>
      <c r="Y8" s="622"/>
      <c r="Z8" s="137">
        <v>2004</v>
      </c>
      <c r="AA8" s="622"/>
      <c r="AB8" s="137">
        <v>2005</v>
      </c>
      <c r="AC8" s="622"/>
      <c r="AD8" s="137">
        <v>2006</v>
      </c>
      <c r="AE8" s="622"/>
      <c r="AF8" s="137">
        <v>2007</v>
      </c>
      <c r="AG8" s="622"/>
      <c r="AH8" s="137">
        <v>2008</v>
      </c>
      <c r="AI8" s="635"/>
      <c r="AJ8" s="137">
        <v>2009</v>
      </c>
      <c r="AK8" s="635"/>
      <c r="AL8" s="137">
        <v>2010</v>
      </c>
      <c r="AM8" s="622"/>
      <c r="AN8" s="137">
        <v>2011</v>
      </c>
      <c r="AO8" s="622"/>
      <c r="AP8" s="137">
        <v>2012</v>
      </c>
      <c r="AQ8" s="622"/>
      <c r="AR8" s="137">
        <v>2013</v>
      </c>
      <c r="AS8" s="622"/>
      <c r="AT8" s="137">
        <v>2014</v>
      </c>
      <c r="AU8" s="622"/>
      <c r="AV8" s="137">
        <v>2015</v>
      </c>
      <c r="AW8" s="622"/>
      <c r="AX8" s="137">
        <v>2016</v>
      </c>
      <c r="AY8" s="622"/>
      <c r="AZ8" s="101"/>
      <c r="BA8" s="75"/>
      <c r="BB8" s="74" t="s">
        <v>125</v>
      </c>
      <c r="BC8" s="74" t="s">
        <v>126</v>
      </c>
      <c r="BD8" s="74" t="s">
        <v>127</v>
      </c>
      <c r="BE8" s="137">
        <v>1990</v>
      </c>
      <c r="BF8" s="252"/>
      <c r="BG8" s="137">
        <v>1995</v>
      </c>
      <c r="BH8" s="252"/>
      <c r="BI8" s="137">
        <v>1996</v>
      </c>
      <c r="BJ8" s="252"/>
      <c r="BK8" s="137">
        <v>1997</v>
      </c>
      <c r="BL8" s="252"/>
      <c r="BM8" s="137">
        <v>1998</v>
      </c>
      <c r="BN8" s="252"/>
      <c r="BO8" s="137">
        <v>1999</v>
      </c>
      <c r="BP8" s="252"/>
      <c r="BQ8" s="137">
        <v>2000</v>
      </c>
      <c r="BR8" s="252"/>
      <c r="BS8" s="137">
        <v>2001</v>
      </c>
      <c r="BT8" s="252"/>
      <c r="BU8" s="137">
        <v>2002</v>
      </c>
      <c r="BV8" s="252"/>
      <c r="BW8" s="137">
        <v>2003</v>
      </c>
      <c r="BX8" s="252"/>
      <c r="BY8" s="137">
        <v>2004</v>
      </c>
      <c r="BZ8" s="252"/>
      <c r="CA8" s="137">
        <v>2005</v>
      </c>
      <c r="CB8" s="252"/>
      <c r="CC8" s="137">
        <v>2006</v>
      </c>
      <c r="CD8" s="252"/>
      <c r="CE8" s="137">
        <v>2007</v>
      </c>
      <c r="CF8" s="252"/>
      <c r="CG8" s="137">
        <v>2008</v>
      </c>
      <c r="CH8" s="252"/>
      <c r="CI8" s="137">
        <v>2009</v>
      </c>
      <c r="CJ8" s="252"/>
      <c r="CK8" s="137">
        <v>2010</v>
      </c>
      <c r="CL8" s="252"/>
      <c r="CM8" s="137">
        <v>2011</v>
      </c>
      <c r="CN8" s="253"/>
      <c r="CO8" s="137">
        <v>2012</v>
      </c>
      <c r="CP8" s="252"/>
      <c r="CQ8" s="137">
        <v>2013</v>
      </c>
      <c r="CR8" s="252"/>
      <c r="CS8" s="137">
        <v>2014</v>
      </c>
      <c r="CT8" s="253"/>
      <c r="CU8" s="137">
        <v>2015</v>
      </c>
      <c r="CV8" s="252"/>
    </row>
    <row r="9" spans="2:100" ht="27" customHeight="1">
      <c r="B9" s="417">
        <v>360</v>
      </c>
      <c r="C9" s="716">
        <v>1</v>
      </c>
      <c r="D9" s="116" t="s">
        <v>158</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v>2.87</v>
      </c>
      <c r="AG9" s="191"/>
      <c r="AH9" s="721">
        <v>5.56</v>
      </c>
      <c r="AI9" s="191"/>
      <c r="AJ9" s="721">
        <v>4.03</v>
      </c>
      <c r="AK9" s="191"/>
      <c r="AL9" s="721">
        <v>5.32</v>
      </c>
      <c r="AM9" s="191"/>
      <c r="AN9" s="721">
        <v>4.36</v>
      </c>
      <c r="AO9" s="191"/>
      <c r="AP9" s="721">
        <v>5.09</v>
      </c>
      <c r="AQ9" s="191"/>
      <c r="AR9" s="721">
        <v>3.92</v>
      </c>
      <c r="AS9" s="191"/>
      <c r="AT9" s="721">
        <v>3.52</v>
      </c>
      <c r="AU9" s="191"/>
      <c r="AV9" s="721">
        <v>4.3</v>
      </c>
      <c r="AW9" s="191"/>
      <c r="AX9" s="721">
        <v>3.47</v>
      </c>
      <c r="AY9" s="191"/>
      <c r="AZ9" s="101"/>
      <c r="BA9" s="76"/>
      <c r="BB9" s="318">
        <v>1</v>
      </c>
      <c r="BC9" s="473" t="s">
        <v>158</v>
      </c>
      <c r="BD9" s="318" t="s">
        <v>128</v>
      </c>
      <c r="BE9" s="320" t="s">
        <v>25</v>
      </c>
      <c r="BF9" s="321"/>
      <c r="BG9" s="327" t="str">
        <f>IF(OR(ISBLANK(F9),ISBLANK(H9)),"N/A",IF(ABS((H9-F9)/F9)&gt;1,"&gt; 100%","ok"))</f>
        <v>N/A</v>
      </c>
      <c r="BH9" s="754"/>
      <c r="BI9" s="327" t="str">
        <f>IF(OR(ISBLANK(H9),ISBLANK(J9)),"N/A",IF(ABS((J9-H9)/H9)&gt;0.25,"&gt; 25%","ok"))</f>
        <v>N/A</v>
      </c>
      <c r="BJ9" s="327"/>
      <c r="BK9" s="327" t="str">
        <f>IF(OR(ISBLANK(J9),ISBLANK(L9)),"N/A",IF(ABS((L9-J9)/J9)&gt;0.25,"&gt; 25%","ok"))</f>
        <v>N/A</v>
      </c>
      <c r="BL9" s="327"/>
      <c r="BM9" s="327" t="str">
        <f>IF(OR(ISBLANK(L9),ISBLANK(N9)),"N/A",IF(ABS((N9-L9)/L9)&gt;0.25,"&gt; 25%","ok"))</f>
        <v>N/A</v>
      </c>
      <c r="BN9" s="327"/>
      <c r="BO9" s="327" t="str">
        <f>IF(OR(ISBLANK(N9),ISBLANK(P9)),"N/A",IF(ABS((P9-N9)/N9)&gt;0.25,"&gt; 25%","ok"))</f>
        <v>N/A</v>
      </c>
      <c r="BP9" s="327"/>
      <c r="BQ9" s="327" t="str">
        <f>IF(OR(ISBLANK(P9),ISBLANK(R9)),"N/A",IF(ABS((R9-P9)/P9)&gt;0.25,"&gt; 25%","ok"))</f>
        <v>N/A</v>
      </c>
      <c r="BR9" s="327"/>
      <c r="BS9" s="327" t="str">
        <f>IF(OR(ISBLANK(R9),ISBLANK(T9)),"N/A",IF(ABS((T9-R9)/R9)&gt;0.25,"&gt; 25%","ok"))</f>
        <v>N/A</v>
      </c>
      <c r="BT9" s="327"/>
      <c r="BU9" s="327" t="str">
        <f>IF(OR(ISBLANK(T9),ISBLANK(V9)),"N/A",IF(ABS((V9-T9)/T9)&gt;0.25,"&gt; 25%","ok"))</f>
        <v>N/A</v>
      </c>
      <c r="BV9" s="327"/>
      <c r="BW9" s="327" t="str">
        <f>IF(OR(ISBLANK(V9),ISBLANK(X9)),"N/A",IF(ABS((X9-V9)/V9)&gt;0.25,"&gt; 25%","ok"))</f>
        <v>N/A</v>
      </c>
      <c r="BX9" s="327"/>
      <c r="BY9" s="327" t="str">
        <f>IF(OR(ISBLANK(X9),ISBLANK(Z9)),"N/A",IF(ABS((Z9-X9)/X9)&gt;0.25,"&gt; 25%","ok"))</f>
        <v>N/A</v>
      </c>
      <c r="BZ9" s="327"/>
      <c r="CA9" s="327" t="str">
        <f>IF(OR(ISBLANK(Z9),ISBLANK(AB9)),"N/A",IF(ABS((AB9-Z9)/Z9)&gt;0.25,"&gt; 25%","ok"))</f>
        <v>N/A</v>
      </c>
      <c r="CB9" s="327"/>
      <c r="CC9" s="327" t="str">
        <f>IF(OR(ISBLANK(AB9),ISBLANK(AD9)),"N/A",IF(ABS((AD9-AB9)/AB9)&gt;0.25,"&gt; 25%","ok"))</f>
        <v>N/A</v>
      </c>
      <c r="CD9" s="327"/>
      <c r="CE9" s="327" t="str">
        <f>IF(OR(ISBLANK(AD9),ISBLANK(AF9)),"N/A",IF(ABS((AF9-AD9)/AD9)&gt;0.25,"&gt; 25%","ok"))</f>
        <v>N/A</v>
      </c>
      <c r="CF9" s="327"/>
      <c r="CG9" s="327" t="str">
        <f>IF(OR(ISBLANK(AF9),ISBLANK(AH9)),"N/A",IF(ABS((AH9-AF9)/AF9)&gt;0.25,"&gt; 25%","ok"))</f>
        <v>&gt; 25%</v>
      </c>
      <c r="CH9" s="327"/>
      <c r="CI9" s="327" t="str">
        <f>IF(OR(ISBLANK(AH9),ISBLANK(AJ9)),"N/A",IF(ABS((AJ9-AH9)/AH9)&gt;0.25,"&gt; 25%","ok"))</f>
        <v>&gt; 25%</v>
      </c>
      <c r="CJ9" s="327"/>
      <c r="CK9" s="327" t="str">
        <f>IF(OR(ISBLANK(AJ9),ISBLANK(AL9)),"N/A",IF(ABS((AL9-AJ9)/AJ9)&gt;0.25,"&gt; 25%","ok"))</f>
        <v>&gt; 25%</v>
      </c>
      <c r="CL9" s="327"/>
      <c r="CM9" s="327" t="str">
        <f>IF(OR(ISBLANK(AL9),ISBLANK(AN9)),"N/A",IF(ABS((AN9-AL9)/AL9)&gt;0.25,"&gt; 25%","ok"))</f>
        <v>ok</v>
      </c>
      <c r="CN9" s="327"/>
      <c r="CO9" s="327" t="str">
        <f>IF(OR(ISBLANK(AN9),ISBLANK(AP9)),"N/A",IF(ABS((AP9-AN9)/AN9)&gt;0.25,"&gt; 25%","ok"))</f>
        <v>ok</v>
      </c>
      <c r="CP9" s="327"/>
      <c r="CQ9" s="327" t="str">
        <f>IF(OR(ISBLANK(AP9),ISBLANK(AR9)),"N/A",IF(ABS((AR9-AP9)/AP9)&gt;0.25,"&gt; 25%","ok"))</f>
        <v>ok</v>
      </c>
      <c r="CR9" s="327"/>
      <c r="CS9" s="327" t="str">
        <f>IF(OR(ISBLANK(AR9),ISBLANK(AT9)),"N/A",IF(ABS((AT9-AR9)/AR9)&gt;0.25,"&gt; 25%","ok"))</f>
        <v>ok</v>
      </c>
      <c r="CT9" s="327"/>
      <c r="CU9" s="327" t="str">
        <f>IF(OR(ISBLANK(AT9),ISBLANK(AV9)),"N/A",IF(ABS((AV9-AT9)/AT9)&gt;0.25,"&gt; 25%","ok"))</f>
        <v>ok</v>
      </c>
      <c r="CV9" s="327"/>
    </row>
    <row r="10" spans="2:100" ht="23.25" customHeight="1">
      <c r="B10" s="417">
        <v>372</v>
      </c>
      <c r="C10" s="716">
        <v>2</v>
      </c>
      <c r="D10" s="719" t="s">
        <v>129</v>
      </c>
      <c r="E10" s="717" t="s">
        <v>128</v>
      </c>
      <c r="F10" s="721"/>
      <c r="G10" s="185"/>
      <c r="H10" s="721"/>
      <c r="I10" s="185"/>
      <c r="J10" s="721"/>
      <c r="K10" s="185"/>
      <c r="L10" s="721"/>
      <c r="M10" s="185"/>
      <c r="N10" s="721"/>
      <c r="O10" s="185"/>
      <c r="P10" s="721"/>
      <c r="Q10" s="185"/>
      <c r="R10" s="721"/>
      <c r="S10" s="185"/>
      <c r="T10" s="721"/>
      <c r="U10" s="185"/>
      <c r="V10" s="721"/>
      <c r="W10" s="185"/>
      <c r="X10" s="721"/>
      <c r="Y10" s="185"/>
      <c r="Z10" s="721"/>
      <c r="AA10" s="185"/>
      <c r="AB10" s="721"/>
      <c r="AC10" s="185"/>
      <c r="AD10" s="721"/>
      <c r="AE10" s="185"/>
      <c r="AF10" s="721"/>
      <c r="AG10" s="185"/>
      <c r="AH10" s="721"/>
      <c r="AI10" s="185"/>
      <c r="AJ10" s="721"/>
      <c r="AK10" s="185"/>
      <c r="AL10" s="721"/>
      <c r="AM10" s="185"/>
      <c r="AN10" s="721"/>
      <c r="AO10" s="185"/>
      <c r="AP10" s="721"/>
      <c r="AQ10" s="185"/>
      <c r="AR10" s="721"/>
      <c r="AS10" s="185"/>
      <c r="AT10" s="721"/>
      <c r="AU10" s="185"/>
      <c r="AV10" s="721"/>
      <c r="AW10" s="185"/>
      <c r="AX10" s="721"/>
      <c r="AY10" s="185"/>
      <c r="AZ10" s="101"/>
      <c r="BA10" s="76"/>
      <c r="BB10" s="318">
        <v>2</v>
      </c>
      <c r="BC10" s="473" t="s">
        <v>129</v>
      </c>
      <c r="BD10" s="244" t="s">
        <v>128</v>
      </c>
      <c r="BE10" s="320" t="s">
        <v>25</v>
      </c>
      <c r="BF10" s="246"/>
      <c r="BG10" s="470" t="str">
        <f aca="true" t="shared" si="0" ref="BG10:BG16">IF(OR(ISBLANK(F10),ISBLANK(H10)),"N/A",IF(ABS((H10-F10)/F10)&gt;1,"&gt; 100%","ok"))</f>
        <v>N/A</v>
      </c>
      <c r="BH10" s="246"/>
      <c r="BI10" s="470" t="str">
        <f aca="true" t="shared" si="1" ref="BI10:BI16">IF(OR(ISBLANK(H10),ISBLANK(J10)),"N/A",IF(ABS((J10-H10)/H10)&gt;0.25,"&gt; 25%","ok"))</f>
        <v>N/A</v>
      </c>
      <c r="BJ10" s="470"/>
      <c r="BK10" s="470" t="str">
        <f aca="true" t="shared" si="2" ref="BK10:BK16">IF(OR(ISBLANK(J10),ISBLANK(L10)),"N/A",IF(ABS((L10-J10)/J10)&gt;0.25,"&gt; 25%","ok"))</f>
        <v>N/A</v>
      </c>
      <c r="BL10" s="470"/>
      <c r="BM10" s="470" t="str">
        <f aca="true" t="shared" si="3" ref="BM10:BM16">IF(OR(ISBLANK(L10),ISBLANK(N10)),"N/A",IF(ABS((N10-L10)/L10)&gt;0.25,"&gt; 25%","ok"))</f>
        <v>N/A</v>
      </c>
      <c r="BN10" s="470"/>
      <c r="BO10" s="470" t="str">
        <f aca="true" t="shared" si="4" ref="BO10:BO16">IF(OR(ISBLANK(N10),ISBLANK(P10)),"N/A",IF(ABS((P10-N10)/N10)&gt;0.25,"&gt; 25%","ok"))</f>
        <v>N/A</v>
      </c>
      <c r="BP10" s="470"/>
      <c r="BQ10" s="470" t="str">
        <f aca="true" t="shared" si="5" ref="BQ10:BQ16">IF(OR(ISBLANK(P10),ISBLANK(R10)),"N/A",IF(ABS((R10-P10)/P10)&gt;0.25,"&gt; 25%","ok"))</f>
        <v>N/A</v>
      </c>
      <c r="BR10" s="470"/>
      <c r="BS10" s="470" t="str">
        <f aca="true" t="shared" si="6" ref="BS10:BS16">IF(OR(ISBLANK(R10),ISBLANK(T10)),"N/A",IF(ABS((T10-R10)/R10)&gt;0.25,"&gt; 25%","ok"))</f>
        <v>N/A</v>
      </c>
      <c r="BT10" s="470"/>
      <c r="BU10" s="470" t="str">
        <f aca="true" t="shared" si="7" ref="BU10:BU16">IF(OR(ISBLANK(T10),ISBLANK(V10)),"N/A",IF(ABS((V10-T10)/T10)&gt;0.25,"&gt; 25%","ok"))</f>
        <v>N/A</v>
      </c>
      <c r="BV10" s="470"/>
      <c r="BW10" s="470" t="str">
        <f aca="true" t="shared" si="8" ref="BW10:BW16">IF(OR(ISBLANK(V10),ISBLANK(X10)),"N/A",IF(ABS((X10-V10)/V10)&gt;0.25,"&gt; 25%","ok"))</f>
        <v>N/A</v>
      </c>
      <c r="BX10" s="470"/>
      <c r="BY10" s="470" t="str">
        <f aca="true" t="shared" si="9" ref="BY10:BY16">IF(OR(ISBLANK(X10),ISBLANK(Z10)),"N/A",IF(ABS((Z10-X10)/X10)&gt;0.25,"&gt; 25%","ok"))</f>
        <v>N/A</v>
      </c>
      <c r="BZ10" s="470"/>
      <c r="CA10" s="470" t="str">
        <f aca="true" t="shared" si="10" ref="CA10:CA16">IF(OR(ISBLANK(Z10),ISBLANK(AB10)),"N/A",IF(ABS((AB10-Z10)/Z10)&gt;0.25,"&gt; 25%","ok"))</f>
        <v>N/A</v>
      </c>
      <c r="CB10" s="470"/>
      <c r="CC10" s="470" t="str">
        <f aca="true" t="shared" si="11" ref="CC10:CC16">IF(OR(ISBLANK(AB10),ISBLANK(AD10)),"N/A",IF(ABS((AD10-AB10)/AB10)&gt;0.25,"&gt; 25%","ok"))</f>
        <v>N/A</v>
      </c>
      <c r="CD10" s="470"/>
      <c r="CE10" s="470" t="str">
        <f aca="true" t="shared" si="12" ref="CE10:CE16">IF(OR(ISBLANK(AD10),ISBLANK(AF10)),"N/A",IF(ABS((AF10-AD10)/AD10)&gt;0.25,"&gt; 25%","ok"))</f>
        <v>N/A</v>
      </c>
      <c r="CF10" s="470"/>
      <c r="CG10" s="470" t="str">
        <f aca="true" t="shared" si="13" ref="CG10:CG16">IF(OR(ISBLANK(AF10),ISBLANK(AH10)),"N/A",IF(ABS((AH10-AF10)/AF10)&gt;0.25,"&gt; 25%","ok"))</f>
        <v>N/A</v>
      </c>
      <c r="CH10" s="470"/>
      <c r="CI10" s="470" t="str">
        <f aca="true" t="shared" si="14" ref="CI10:CI16">IF(OR(ISBLANK(AH10),ISBLANK(AJ10)),"N/A",IF(ABS((AJ10-AH10)/AH10)&gt;0.25,"&gt; 25%","ok"))</f>
        <v>N/A</v>
      </c>
      <c r="CJ10" s="470"/>
      <c r="CK10" s="470" t="str">
        <f aca="true" t="shared" si="15" ref="CK10:CK16">IF(OR(ISBLANK(AJ10),ISBLANK(AL10)),"N/A",IF(ABS((AL10-AJ10)/AJ10)&gt;0.25,"&gt; 25%","ok"))</f>
        <v>N/A</v>
      </c>
      <c r="CL10" s="470"/>
      <c r="CM10" s="470" t="str">
        <f aca="true" t="shared" si="16" ref="CM10:CM16">IF(OR(ISBLANK(AL10),ISBLANK(AN10)),"N/A",IF(ABS((AN10-AL10)/AL10)&gt;0.25,"&gt; 25%","ok"))</f>
        <v>N/A</v>
      </c>
      <c r="CN10" s="470"/>
      <c r="CO10" s="470" t="str">
        <f aca="true" t="shared" si="17" ref="CO10:CO16">IF(OR(ISBLANK(AN10),ISBLANK(AP10)),"N/A",IF(ABS((AP10-AN10)/AN10)&gt;0.25,"&gt; 25%","ok"))</f>
        <v>N/A</v>
      </c>
      <c r="CP10" s="470"/>
      <c r="CQ10" s="470" t="str">
        <f aca="true" t="shared" si="18" ref="CQ10:CQ16">IF(OR(ISBLANK(AP10),ISBLANK(AR10)),"N/A",IF(ABS((AR10-AP10)/AP10)&gt;0.25,"&gt; 25%","ok"))</f>
        <v>N/A</v>
      </c>
      <c r="CR10" s="470"/>
      <c r="CS10" s="470" t="str">
        <f aca="true" t="shared" si="19" ref="CS10:CS16">IF(OR(ISBLANK(AR10),ISBLANK(AT10)),"N/A",IF(ABS((AT10-AR10)/AR10)&gt;0.25,"&gt; 25%","ok"))</f>
        <v>N/A</v>
      </c>
      <c r="CT10" s="470"/>
      <c r="CU10" s="470" t="str">
        <f aca="true" t="shared" si="20" ref="CU10:CU16">IF(OR(ISBLANK(AT10),ISBLANK(AV10)),"N/A",IF(ABS((AV10-AT10)/AT10)&gt;0.25,"&gt; 25%","ok"))</f>
        <v>N/A</v>
      </c>
      <c r="CV10" s="470"/>
    </row>
    <row r="11" spans="2:100" ht="19.5" customHeight="1">
      <c r="B11" s="417">
        <v>374</v>
      </c>
      <c r="C11" s="717">
        <v>3</v>
      </c>
      <c r="D11" s="719" t="s">
        <v>157</v>
      </c>
      <c r="E11" s="717" t="s">
        <v>128</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v>1.99</v>
      </c>
      <c r="AG11" s="185"/>
      <c r="AH11" s="721">
        <v>4.81</v>
      </c>
      <c r="AI11" s="185"/>
      <c r="AJ11" s="721">
        <v>1.8</v>
      </c>
      <c r="AK11" s="185"/>
      <c r="AL11" s="721">
        <v>1.34</v>
      </c>
      <c r="AM11" s="185"/>
      <c r="AN11" s="721">
        <v>0.71</v>
      </c>
      <c r="AO11" s="185"/>
      <c r="AP11" s="721">
        <v>0.62</v>
      </c>
      <c r="AQ11" s="185"/>
      <c r="AR11" s="721">
        <v>0.79</v>
      </c>
      <c r="AS11" s="185"/>
      <c r="AT11" s="721">
        <v>0.79</v>
      </c>
      <c r="AU11" s="185"/>
      <c r="AV11" s="721">
        <v>0.68</v>
      </c>
      <c r="AW11" s="185"/>
      <c r="AX11" s="721">
        <v>0.25</v>
      </c>
      <c r="AY11" s="185"/>
      <c r="AZ11" s="101"/>
      <c r="BA11" s="76"/>
      <c r="BB11" s="318">
        <v>3</v>
      </c>
      <c r="BC11" s="473" t="s">
        <v>157</v>
      </c>
      <c r="BD11" s="244" t="s">
        <v>128</v>
      </c>
      <c r="BE11" s="320" t="s">
        <v>25</v>
      </c>
      <c r="BF11" s="246"/>
      <c r="BG11" s="327" t="str">
        <f t="shared" si="0"/>
        <v>N/A</v>
      </c>
      <c r="BH11" s="321"/>
      <c r="BI11" s="327" t="str">
        <f t="shared" si="1"/>
        <v>N/A</v>
      </c>
      <c r="BJ11" s="327"/>
      <c r="BK11" s="327" t="str">
        <f t="shared" si="2"/>
        <v>N/A</v>
      </c>
      <c r="BL11" s="327"/>
      <c r="BM11" s="327" t="str">
        <f t="shared" si="3"/>
        <v>N/A</v>
      </c>
      <c r="BN11" s="327"/>
      <c r="BO11" s="327" t="str">
        <f t="shared" si="4"/>
        <v>N/A</v>
      </c>
      <c r="BP11" s="327"/>
      <c r="BQ11" s="327" t="str">
        <f t="shared" si="5"/>
        <v>N/A</v>
      </c>
      <c r="BR11" s="327"/>
      <c r="BS11" s="327" t="str">
        <f t="shared" si="6"/>
        <v>N/A</v>
      </c>
      <c r="BT11" s="327"/>
      <c r="BU11" s="327" t="str">
        <f t="shared" si="7"/>
        <v>N/A</v>
      </c>
      <c r="BV11" s="327"/>
      <c r="BW11" s="327" t="str">
        <f t="shared" si="8"/>
        <v>N/A</v>
      </c>
      <c r="BX11" s="327"/>
      <c r="BY11" s="327" t="str">
        <f t="shared" si="9"/>
        <v>N/A</v>
      </c>
      <c r="BZ11" s="327"/>
      <c r="CA11" s="327" t="str">
        <f t="shared" si="10"/>
        <v>N/A</v>
      </c>
      <c r="CB11" s="327"/>
      <c r="CC11" s="327" t="str">
        <f t="shared" si="11"/>
        <v>N/A</v>
      </c>
      <c r="CD11" s="327"/>
      <c r="CE11" s="327" t="str">
        <f t="shared" si="12"/>
        <v>N/A</v>
      </c>
      <c r="CF11" s="327"/>
      <c r="CG11" s="327" t="str">
        <f t="shared" si="13"/>
        <v>&gt; 25%</v>
      </c>
      <c r="CH11" s="327"/>
      <c r="CI11" s="327" t="str">
        <f t="shared" si="14"/>
        <v>&gt; 25%</v>
      </c>
      <c r="CJ11" s="327"/>
      <c r="CK11" s="327" t="str">
        <f t="shared" si="15"/>
        <v>&gt; 25%</v>
      </c>
      <c r="CL11" s="327"/>
      <c r="CM11" s="327" t="str">
        <f t="shared" si="16"/>
        <v>&gt; 25%</v>
      </c>
      <c r="CN11" s="327"/>
      <c r="CO11" s="327" t="str">
        <f t="shared" si="17"/>
        <v>ok</v>
      </c>
      <c r="CP11" s="327"/>
      <c r="CQ11" s="327" t="str">
        <f t="shared" si="18"/>
        <v>&gt; 25%</v>
      </c>
      <c r="CR11" s="327"/>
      <c r="CS11" s="327" t="str">
        <f t="shared" si="19"/>
        <v>ok</v>
      </c>
      <c r="CT11" s="327"/>
      <c r="CU11" s="327" t="str">
        <f t="shared" si="20"/>
        <v>ok</v>
      </c>
      <c r="CV11" s="327"/>
    </row>
    <row r="12" spans="2:100" ht="28.5" customHeight="1">
      <c r="B12" s="417">
        <v>415</v>
      </c>
      <c r="C12" s="716">
        <v>4</v>
      </c>
      <c r="D12" s="719" t="s">
        <v>69</v>
      </c>
      <c r="E12" s="717" t="s">
        <v>128</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721"/>
      <c r="AY12" s="185"/>
      <c r="AZ12" s="101"/>
      <c r="BA12" s="76"/>
      <c r="BB12" s="318">
        <v>4</v>
      </c>
      <c r="BC12" s="473" t="s">
        <v>69</v>
      </c>
      <c r="BD12" s="244" t="s">
        <v>128</v>
      </c>
      <c r="BE12" s="320" t="s">
        <v>25</v>
      </c>
      <c r="BF12" s="246"/>
      <c r="BG12" s="327" t="str">
        <f t="shared" si="0"/>
        <v>N/A</v>
      </c>
      <c r="BH12" s="321"/>
      <c r="BI12" s="327" t="str">
        <f t="shared" si="1"/>
        <v>N/A</v>
      </c>
      <c r="BJ12" s="327"/>
      <c r="BK12" s="327" t="str">
        <f t="shared" si="2"/>
        <v>N/A</v>
      </c>
      <c r="BL12" s="327"/>
      <c r="BM12" s="327" t="str">
        <f t="shared" si="3"/>
        <v>N/A</v>
      </c>
      <c r="BN12" s="327"/>
      <c r="BO12" s="327" t="str">
        <f t="shared" si="4"/>
        <v>N/A</v>
      </c>
      <c r="BP12" s="327"/>
      <c r="BQ12" s="327" t="str">
        <f t="shared" si="5"/>
        <v>N/A</v>
      </c>
      <c r="BR12" s="327"/>
      <c r="BS12" s="327" t="str">
        <f t="shared" si="6"/>
        <v>N/A</v>
      </c>
      <c r="BT12" s="327"/>
      <c r="BU12" s="327" t="str">
        <f t="shared" si="7"/>
        <v>N/A</v>
      </c>
      <c r="BV12" s="327"/>
      <c r="BW12" s="327" t="str">
        <f t="shared" si="8"/>
        <v>N/A</v>
      </c>
      <c r="BX12" s="327"/>
      <c r="BY12" s="327" t="str">
        <f t="shared" si="9"/>
        <v>N/A</v>
      </c>
      <c r="BZ12" s="327"/>
      <c r="CA12" s="327" t="str">
        <f t="shared" si="10"/>
        <v>N/A</v>
      </c>
      <c r="CB12" s="327"/>
      <c r="CC12" s="327" t="str">
        <f t="shared" si="11"/>
        <v>N/A</v>
      </c>
      <c r="CD12" s="327"/>
      <c r="CE12" s="327" t="str">
        <f t="shared" si="12"/>
        <v>N/A</v>
      </c>
      <c r="CF12" s="327"/>
      <c r="CG12" s="327" t="str">
        <f t="shared" si="13"/>
        <v>N/A</v>
      </c>
      <c r="CH12" s="327"/>
      <c r="CI12" s="327" t="str">
        <f t="shared" si="14"/>
        <v>N/A</v>
      </c>
      <c r="CJ12" s="327"/>
      <c r="CK12" s="327" t="str">
        <f t="shared" si="15"/>
        <v>N/A</v>
      </c>
      <c r="CL12" s="327"/>
      <c r="CM12" s="327" t="str">
        <f t="shared" si="16"/>
        <v>N/A</v>
      </c>
      <c r="CN12" s="327"/>
      <c r="CO12" s="327" t="str">
        <f t="shared" si="17"/>
        <v>N/A</v>
      </c>
      <c r="CP12" s="327"/>
      <c r="CQ12" s="327" t="str">
        <f t="shared" si="18"/>
        <v>N/A</v>
      </c>
      <c r="CR12" s="327"/>
      <c r="CS12" s="327" t="str">
        <f t="shared" si="19"/>
        <v>N/A</v>
      </c>
      <c r="CT12" s="327"/>
      <c r="CU12" s="327" t="str">
        <f t="shared" si="20"/>
        <v>N/A</v>
      </c>
      <c r="CV12" s="327"/>
    </row>
    <row r="13" spans="2:100" ht="19.5" customHeight="1">
      <c r="B13" s="417">
        <v>419</v>
      </c>
      <c r="C13" s="717">
        <v>5</v>
      </c>
      <c r="D13" s="719" t="s">
        <v>172</v>
      </c>
      <c r="E13" s="717" t="s">
        <v>128</v>
      </c>
      <c r="F13" s="721"/>
      <c r="G13" s="185"/>
      <c r="H13" s="721"/>
      <c r="I13" s="185"/>
      <c r="J13" s="721"/>
      <c r="K13" s="185"/>
      <c r="L13" s="721"/>
      <c r="M13" s="185"/>
      <c r="N13" s="721"/>
      <c r="O13" s="185"/>
      <c r="P13" s="721"/>
      <c r="Q13" s="185"/>
      <c r="R13" s="721"/>
      <c r="S13" s="185"/>
      <c r="T13" s="721"/>
      <c r="U13" s="185"/>
      <c r="V13" s="721"/>
      <c r="W13" s="185"/>
      <c r="X13" s="721"/>
      <c r="Y13" s="185"/>
      <c r="Z13" s="721"/>
      <c r="AA13" s="185"/>
      <c r="AB13" s="721"/>
      <c r="AC13" s="185"/>
      <c r="AD13" s="721"/>
      <c r="AE13" s="185"/>
      <c r="AF13" s="721">
        <v>20.26</v>
      </c>
      <c r="AG13" s="185"/>
      <c r="AH13" s="721">
        <v>15.01</v>
      </c>
      <c r="AI13" s="185"/>
      <c r="AJ13" s="721">
        <v>15.41</v>
      </c>
      <c r="AK13" s="185"/>
      <c r="AL13" s="721">
        <v>16.05</v>
      </c>
      <c r="AM13" s="185"/>
      <c r="AN13" s="721">
        <v>12.17</v>
      </c>
      <c r="AO13" s="185"/>
      <c r="AP13" s="721">
        <v>9.83</v>
      </c>
      <c r="AQ13" s="185"/>
      <c r="AR13" s="721">
        <v>12.92</v>
      </c>
      <c r="AS13" s="185"/>
      <c r="AT13" s="721">
        <v>19.11</v>
      </c>
      <c r="AU13" s="185"/>
      <c r="AV13" s="721">
        <v>19.11</v>
      </c>
      <c r="AW13" s="185"/>
      <c r="AX13" s="721">
        <v>16.42</v>
      </c>
      <c r="AY13" s="185"/>
      <c r="AZ13" s="101"/>
      <c r="BA13" s="76"/>
      <c r="BB13" s="318">
        <v>5</v>
      </c>
      <c r="BC13" s="473" t="s">
        <v>172</v>
      </c>
      <c r="BD13" s="244" t="s">
        <v>128</v>
      </c>
      <c r="BE13" s="320" t="s">
        <v>25</v>
      </c>
      <c r="BF13" s="246"/>
      <c r="BG13" s="327" t="str">
        <f t="shared" si="0"/>
        <v>N/A</v>
      </c>
      <c r="BH13" s="321"/>
      <c r="BI13" s="327" t="str">
        <f t="shared" si="1"/>
        <v>N/A</v>
      </c>
      <c r="BJ13" s="327"/>
      <c r="BK13" s="327" t="str">
        <f t="shared" si="2"/>
        <v>N/A</v>
      </c>
      <c r="BL13" s="327"/>
      <c r="BM13" s="327" t="str">
        <f t="shared" si="3"/>
        <v>N/A</v>
      </c>
      <c r="BN13" s="327"/>
      <c r="BO13" s="327" t="str">
        <f t="shared" si="4"/>
        <v>N/A</v>
      </c>
      <c r="BP13" s="327"/>
      <c r="BQ13" s="327" t="str">
        <f t="shared" si="5"/>
        <v>N/A</v>
      </c>
      <c r="BR13" s="327"/>
      <c r="BS13" s="327" t="str">
        <f t="shared" si="6"/>
        <v>N/A</v>
      </c>
      <c r="BT13" s="327"/>
      <c r="BU13" s="327" t="str">
        <f t="shared" si="7"/>
        <v>N/A</v>
      </c>
      <c r="BV13" s="327"/>
      <c r="BW13" s="327" t="str">
        <f t="shared" si="8"/>
        <v>N/A</v>
      </c>
      <c r="BX13" s="327"/>
      <c r="BY13" s="327" t="str">
        <f t="shared" si="9"/>
        <v>N/A</v>
      </c>
      <c r="BZ13" s="327"/>
      <c r="CA13" s="327" t="str">
        <f t="shared" si="10"/>
        <v>N/A</v>
      </c>
      <c r="CB13" s="327"/>
      <c r="CC13" s="327" t="str">
        <f t="shared" si="11"/>
        <v>N/A</v>
      </c>
      <c r="CD13" s="327"/>
      <c r="CE13" s="327" t="str">
        <f t="shared" si="12"/>
        <v>N/A</v>
      </c>
      <c r="CF13" s="327"/>
      <c r="CG13" s="327" t="str">
        <f t="shared" si="13"/>
        <v>&gt; 25%</v>
      </c>
      <c r="CH13" s="327"/>
      <c r="CI13" s="327" t="str">
        <f t="shared" si="14"/>
        <v>ok</v>
      </c>
      <c r="CJ13" s="327"/>
      <c r="CK13" s="327" t="str">
        <f t="shared" si="15"/>
        <v>ok</v>
      </c>
      <c r="CL13" s="327"/>
      <c r="CM13" s="327" t="str">
        <f t="shared" si="16"/>
        <v>ok</v>
      </c>
      <c r="CN13" s="327"/>
      <c r="CO13" s="327" t="str">
        <f t="shared" si="17"/>
        <v>ok</v>
      </c>
      <c r="CP13" s="327"/>
      <c r="CQ13" s="327" t="str">
        <f t="shared" si="18"/>
        <v>&gt; 25%</v>
      </c>
      <c r="CR13" s="327"/>
      <c r="CS13" s="327" t="str">
        <f t="shared" si="19"/>
        <v>&gt; 25%</v>
      </c>
      <c r="CT13" s="327"/>
      <c r="CU13" s="327" t="str">
        <f t="shared" si="20"/>
        <v>ok</v>
      </c>
      <c r="CV13" s="327"/>
    </row>
    <row r="14" spans="2:101" ht="22.5" customHeight="1">
      <c r="B14" s="417">
        <v>2810</v>
      </c>
      <c r="C14" s="716">
        <v>6</v>
      </c>
      <c r="D14" s="719" t="s">
        <v>232</v>
      </c>
      <c r="E14" s="717" t="s">
        <v>128</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v>12.04</v>
      </c>
      <c r="AG14" s="185"/>
      <c r="AH14" s="721">
        <v>12.36</v>
      </c>
      <c r="AI14" s="185"/>
      <c r="AJ14" s="721">
        <v>13.28</v>
      </c>
      <c r="AK14" s="185"/>
      <c r="AL14" s="721">
        <v>12.84</v>
      </c>
      <c r="AM14" s="185"/>
      <c r="AN14" s="721">
        <v>13.44</v>
      </c>
      <c r="AO14" s="185"/>
      <c r="AP14" s="721">
        <v>11.83</v>
      </c>
      <c r="AQ14" s="185"/>
      <c r="AR14" s="721">
        <v>13.08</v>
      </c>
      <c r="AS14" s="185"/>
      <c r="AT14" s="721">
        <v>12.29</v>
      </c>
      <c r="AU14" s="185"/>
      <c r="AV14" s="721">
        <v>14.74</v>
      </c>
      <c r="AW14" s="185"/>
      <c r="AX14" s="721">
        <v>14.28</v>
      </c>
      <c r="AY14" s="185"/>
      <c r="AZ14" s="101"/>
      <c r="BA14" s="76"/>
      <c r="BB14" s="318">
        <v>6</v>
      </c>
      <c r="BC14" s="473" t="s">
        <v>232</v>
      </c>
      <c r="BD14" s="244" t="s">
        <v>128</v>
      </c>
      <c r="BE14" s="320" t="s">
        <v>25</v>
      </c>
      <c r="BF14" s="246"/>
      <c r="BG14" s="327" t="str">
        <f t="shared" si="0"/>
        <v>N/A</v>
      </c>
      <c r="BH14" s="321"/>
      <c r="BI14" s="327" t="str">
        <f t="shared" si="1"/>
        <v>N/A</v>
      </c>
      <c r="BJ14" s="327"/>
      <c r="BK14" s="327" t="str">
        <f t="shared" si="2"/>
        <v>N/A</v>
      </c>
      <c r="BL14" s="327"/>
      <c r="BM14" s="327" t="str">
        <f t="shared" si="3"/>
        <v>N/A</v>
      </c>
      <c r="BN14" s="327"/>
      <c r="BO14" s="327" t="str">
        <f t="shared" si="4"/>
        <v>N/A</v>
      </c>
      <c r="BP14" s="327"/>
      <c r="BQ14" s="327" t="str">
        <f t="shared" si="5"/>
        <v>N/A</v>
      </c>
      <c r="BR14" s="327"/>
      <c r="BS14" s="327" t="str">
        <f t="shared" si="6"/>
        <v>N/A</v>
      </c>
      <c r="BT14" s="327"/>
      <c r="BU14" s="327" t="str">
        <f t="shared" si="7"/>
        <v>N/A</v>
      </c>
      <c r="BV14" s="327"/>
      <c r="BW14" s="327" t="str">
        <f t="shared" si="8"/>
        <v>N/A</v>
      </c>
      <c r="BX14" s="327"/>
      <c r="BY14" s="327" t="str">
        <f t="shared" si="9"/>
        <v>N/A</v>
      </c>
      <c r="BZ14" s="327"/>
      <c r="CA14" s="327" t="str">
        <f t="shared" si="10"/>
        <v>N/A</v>
      </c>
      <c r="CB14" s="327"/>
      <c r="CC14" s="327" t="str">
        <f t="shared" si="11"/>
        <v>N/A</v>
      </c>
      <c r="CD14" s="327"/>
      <c r="CE14" s="327" t="str">
        <f t="shared" si="12"/>
        <v>N/A</v>
      </c>
      <c r="CF14" s="327"/>
      <c r="CG14" s="327" t="str">
        <f t="shared" si="13"/>
        <v>ok</v>
      </c>
      <c r="CH14" s="327"/>
      <c r="CI14" s="327" t="str">
        <f t="shared" si="14"/>
        <v>ok</v>
      </c>
      <c r="CJ14" s="327"/>
      <c r="CK14" s="327" t="str">
        <f t="shared" si="15"/>
        <v>ok</v>
      </c>
      <c r="CL14" s="327"/>
      <c r="CM14" s="327" t="str">
        <f t="shared" si="16"/>
        <v>ok</v>
      </c>
      <c r="CN14" s="327"/>
      <c r="CO14" s="327" t="str">
        <f t="shared" si="17"/>
        <v>ok</v>
      </c>
      <c r="CP14" s="327"/>
      <c r="CQ14" s="327" t="str">
        <f t="shared" si="18"/>
        <v>ok</v>
      </c>
      <c r="CR14" s="327"/>
      <c r="CS14" s="327" t="str">
        <f t="shared" si="19"/>
        <v>ok</v>
      </c>
      <c r="CT14" s="327"/>
      <c r="CU14" s="327" t="str">
        <f t="shared" si="20"/>
        <v>ok</v>
      </c>
      <c r="CV14" s="327"/>
      <c r="CW14" s="2"/>
    </row>
    <row r="15" spans="2:103" ht="23.25" customHeight="1">
      <c r="B15" s="417">
        <v>2867</v>
      </c>
      <c r="C15" s="716">
        <v>7</v>
      </c>
      <c r="D15" s="719" t="s">
        <v>130</v>
      </c>
      <c r="E15" s="717" t="s">
        <v>128</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v>12.21</v>
      </c>
      <c r="AG15" s="185"/>
      <c r="AH15" s="721">
        <v>11.13</v>
      </c>
      <c r="AI15" s="185"/>
      <c r="AJ15" s="721">
        <v>11.56</v>
      </c>
      <c r="AK15" s="185"/>
      <c r="AL15" s="721">
        <v>11.63</v>
      </c>
      <c r="AM15" s="185"/>
      <c r="AN15" s="721">
        <v>11.27</v>
      </c>
      <c r="AO15" s="185"/>
      <c r="AP15" s="721">
        <v>10.11</v>
      </c>
      <c r="AQ15" s="185"/>
      <c r="AR15" s="721">
        <v>10.5</v>
      </c>
      <c r="AS15" s="185"/>
      <c r="AT15" s="721">
        <v>10.27</v>
      </c>
      <c r="AU15" s="185"/>
      <c r="AV15" s="721">
        <v>11.23</v>
      </c>
      <c r="AW15" s="185"/>
      <c r="AX15" s="721">
        <v>8.36</v>
      </c>
      <c r="AY15" s="185"/>
      <c r="AZ15" s="123"/>
      <c r="BA15" s="76"/>
      <c r="BB15" s="318">
        <v>7</v>
      </c>
      <c r="BC15" s="473" t="s">
        <v>130</v>
      </c>
      <c r="BD15" s="244" t="s">
        <v>128</v>
      </c>
      <c r="BE15" s="320" t="s">
        <v>25</v>
      </c>
      <c r="BF15" s="246"/>
      <c r="BG15" s="327" t="str">
        <f t="shared" si="0"/>
        <v>N/A</v>
      </c>
      <c r="BH15" s="321"/>
      <c r="BI15" s="327" t="str">
        <f t="shared" si="1"/>
        <v>N/A</v>
      </c>
      <c r="BJ15" s="327"/>
      <c r="BK15" s="327" t="str">
        <f t="shared" si="2"/>
        <v>N/A</v>
      </c>
      <c r="BL15" s="327"/>
      <c r="BM15" s="327" t="str">
        <f t="shared" si="3"/>
        <v>N/A</v>
      </c>
      <c r="BN15" s="327"/>
      <c r="BO15" s="327" t="str">
        <f t="shared" si="4"/>
        <v>N/A</v>
      </c>
      <c r="BP15" s="327"/>
      <c r="BQ15" s="327" t="str">
        <f t="shared" si="5"/>
        <v>N/A</v>
      </c>
      <c r="BR15" s="327"/>
      <c r="BS15" s="327" t="str">
        <f t="shared" si="6"/>
        <v>N/A</v>
      </c>
      <c r="BT15" s="327"/>
      <c r="BU15" s="327" t="str">
        <f t="shared" si="7"/>
        <v>N/A</v>
      </c>
      <c r="BV15" s="327"/>
      <c r="BW15" s="327" t="str">
        <f t="shared" si="8"/>
        <v>N/A</v>
      </c>
      <c r="BX15" s="327"/>
      <c r="BY15" s="327" t="str">
        <f t="shared" si="9"/>
        <v>N/A</v>
      </c>
      <c r="BZ15" s="327"/>
      <c r="CA15" s="327" t="str">
        <f t="shared" si="10"/>
        <v>N/A</v>
      </c>
      <c r="CB15" s="327"/>
      <c r="CC15" s="327" t="str">
        <f t="shared" si="11"/>
        <v>N/A</v>
      </c>
      <c r="CD15" s="327"/>
      <c r="CE15" s="327" t="str">
        <f t="shared" si="12"/>
        <v>N/A</v>
      </c>
      <c r="CF15" s="327"/>
      <c r="CG15" s="327" t="str">
        <f t="shared" si="13"/>
        <v>ok</v>
      </c>
      <c r="CH15" s="327"/>
      <c r="CI15" s="327" t="str">
        <f t="shared" si="14"/>
        <v>ok</v>
      </c>
      <c r="CJ15" s="327"/>
      <c r="CK15" s="327" t="str">
        <f t="shared" si="15"/>
        <v>ok</v>
      </c>
      <c r="CL15" s="327"/>
      <c r="CM15" s="327" t="str">
        <f t="shared" si="16"/>
        <v>ok</v>
      </c>
      <c r="CN15" s="327"/>
      <c r="CO15" s="327" t="str">
        <f t="shared" si="17"/>
        <v>ok</v>
      </c>
      <c r="CP15" s="327"/>
      <c r="CQ15" s="327" t="str">
        <f t="shared" si="18"/>
        <v>ok</v>
      </c>
      <c r="CR15" s="327"/>
      <c r="CS15" s="327" t="str">
        <f t="shared" si="19"/>
        <v>ok</v>
      </c>
      <c r="CT15" s="327"/>
      <c r="CU15" s="327" t="str">
        <f t="shared" si="20"/>
        <v>ok</v>
      </c>
      <c r="CV15" s="327"/>
      <c r="CW15" s="2"/>
      <c r="CX15" s="2"/>
      <c r="CY15" s="2"/>
    </row>
    <row r="16" spans="1:103" ht="23.25" customHeight="1">
      <c r="A16" s="415" t="s">
        <v>138</v>
      </c>
      <c r="B16" s="417">
        <v>351</v>
      </c>
      <c r="C16" s="718">
        <v>8</v>
      </c>
      <c r="D16" s="720" t="s">
        <v>207</v>
      </c>
      <c r="E16" s="718" t="s">
        <v>128</v>
      </c>
      <c r="F16" s="722"/>
      <c r="G16" s="192"/>
      <c r="H16" s="722"/>
      <c r="I16" s="192"/>
      <c r="J16" s="722"/>
      <c r="K16" s="192"/>
      <c r="L16" s="722"/>
      <c r="M16" s="192"/>
      <c r="N16" s="722"/>
      <c r="O16" s="192"/>
      <c r="P16" s="722"/>
      <c r="Q16" s="192"/>
      <c r="R16" s="722"/>
      <c r="S16" s="192"/>
      <c r="T16" s="722"/>
      <c r="U16" s="192"/>
      <c r="V16" s="722"/>
      <c r="W16" s="192"/>
      <c r="X16" s="722"/>
      <c r="Y16" s="192"/>
      <c r="Z16" s="722"/>
      <c r="AA16" s="192"/>
      <c r="AB16" s="722"/>
      <c r="AC16" s="192"/>
      <c r="AD16" s="722"/>
      <c r="AE16" s="192"/>
      <c r="AF16" s="722">
        <v>49.37</v>
      </c>
      <c r="AG16" s="192"/>
      <c r="AH16" s="722">
        <v>48.87</v>
      </c>
      <c r="AI16" s="192"/>
      <c r="AJ16" s="722">
        <v>46.080000000000005</v>
      </c>
      <c r="AK16" s="192"/>
      <c r="AL16" s="722">
        <v>47.18</v>
      </c>
      <c r="AM16" s="192"/>
      <c r="AN16" s="722">
        <v>41.95</v>
      </c>
      <c r="AO16" s="192"/>
      <c r="AP16" s="722">
        <v>37.48</v>
      </c>
      <c r="AQ16" s="192"/>
      <c r="AR16" s="722">
        <v>41.21</v>
      </c>
      <c r="AS16" s="192"/>
      <c r="AT16" s="722">
        <v>45.980000000000004</v>
      </c>
      <c r="AU16" s="192"/>
      <c r="AV16" s="722">
        <v>50.06</v>
      </c>
      <c r="AW16" s="192"/>
      <c r="AX16" s="722">
        <v>42.78</v>
      </c>
      <c r="AY16" s="192"/>
      <c r="AZ16" s="123"/>
      <c r="BA16" s="76"/>
      <c r="BB16" s="365">
        <v>8</v>
      </c>
      <c r="BC16" s="472" t="s">
        <v>207</v>
      </c>
      <c r="BD16" s="322" t="s">
        <v>128</v>
      </c>
      <c r="BE16" s="325" t="s">
        <v>25</v>
      </c>
      <c r="BF16" s="326"/>
      <c r="BG16" s="714" t="str">
        <f t="shared" si="0"/>
        <v>N/A</v>
      </c>
      <c r="BH16" s="755"/>
      <c r="BI16" s="714" t="str">
        <f t="shared" si="1"/>
        <v>N/A</v>
      </c>
      <c r="BJ16" s="714"/>
      <c r="BK16" s="714" t="str">
        <f t="shared" si="2"/>
        <v>N/A</v>
      </c>
      <c r="BL16" s="714"/>
      <c r="BM16" s="714" t="str">
        <f t="shared" si="3"/>
        <v>N/A</v>
      </c>
      <c r="BN16" s="714"/>
      <c r="BO16" s="714" t="str">
        <f t="shared" si="4"/>
        <v>N/A</v>
      </c>
      <c r="BP16" s="714"/>
      <c r="BQ16" s="714" t="str">
        <f t="shared" si="5"/>
        <v>N/A</v>
      </c>
      <c r="BR16" s="714"/>
      <c r="BS16" s="714" t="str">
        <f t="shared" si="6"/>
        <v>N/A</v>
      </c>
      <c r="BT16" s="714"/>
      <c r="BU16" s="714" t="str">
        <f t="shared" si="7"/>
        <v>N/A</v>
      </c>
      <c r="BV16" s="714"/>
      <c r="BW16" s="714" t="str">
        <f t="shared" si="8"/>
        <v>N/A</v>
      </c>
      <c r="BX16" s="714"/>
      <c r="BY16" s="714" t="str">
        <f t="shared" si="9"/>
        <v>N/A</v>
      </c>
      <c r="BZ16" s="714"/>
      <c r="CA16" s="714" t="str">
        <f t="shared" si="10"/>
        <v>N/A</v>
      </c>
      <c r="CB16" s="714"/>
      <c r="CC16" s="714" t="str">
        <f t="shared" si="11"/>
        <v>N/A</v>
      </c>
      <c r="CD16" s="714"/>
      <c r="CE16" s="714" t="str">
        <f t="shared" si="12"/>
        <v>N/A</v>
      </c>
      <c r="CF16" s="714"/>
      <c r="CG16" s="714" t="str">
        <f t="shared" si="13"/>
        <v>ok</v>
      </c>
      <c r="CH16" s="714"/>
      <c r="CI16" s="714" t="str">
        <f t="shared" si="14"/>
        <v>ok</v>
      </c>
      <c r="CJ16" s="714"/>
      <c r="CK16" s="714" t="str">
        <f t="shared" si="15"/>
        <v>ok</v>
      </c>
      <c r="CL16" s="714"/>
      <c r="CM16" s="714" t="str">
        <f t="shared" si="16"/>
        <v>ok</v>
      </c>
      <c r="CN16" s="714"/>
      <c r="CO16" s="714" t="str">
        <f t="shared" si="17"/>
        <v>ok</v>
      </c>
      <c r="CP16" s="714"/>
      <c r="CQ16" s="714" t="str">
        <f t="shared" si="18"/>
        <v>ok</v>
      </c>
      <c r="CR16" s="714"/>
      <c r="CS16" s="714" t="str">
        <f t="shared" si="19"/>
        <v>ok</v>
      </c>
      <c r="CT16" s="714"/>
      <c r="CU16" s="714" t="str">
        <f t="shared" si="20"/>
        <v>ok</v>
      </c>
      <c r="CV16" s="714"/>
      <c r="CW16" s="2"/>
      <c r="CX16" s="2"/>
      <c r="CY16" s="2"/>
    </row>
    <row r="17" spans="1:103" s="510" customFormat="1" ht="12" customHeight="1">
      <c r="A17" s="415"/>
      <c r="B17" s="597">
        <v>4000</v>
      </c>
      <c r="C17" s="561">
        <v>9</v>
      </c>
      <c r="D17" s="561" t="s">
        <v>227</v>
      </c>
      <c r="E17" s="596" t="s">
        <v>228</v>
      </c>
      <c r="F17" s="562">
        <v>282492928</v>
      </c>
      <c r="G17" s="563"/>
      <c r="H17" s="564">
        <v>345872032</v>
      </c>
      <c r="I17" s="563"/>
      <c r="J17" s="564">
        <v>368574048</v>
      </c>
      <c r="K17" s="563"/>
      <c r="L17" s="564">
        <v>395879808</v>
      </c>
      <c r="M17" s="563"/>
      <c r="N17" s="564">
        <v>399932000</v>
      </c>
      <c r="O17" s="563"/>
      <c r="P17" s="564">
        <v>415702112</v>
      </c>
      <c r="Q17" s="563"/>
      <c r="R17" s="564">
        <v>442679584</v>
      </c>
      <c r="S17" s="563"/>
      <c r="T17" s="564">
        <v>465643840</v>
      </c>
      <c r="U17" s="563"/>
      <c r="V17" s="564">
        <v>474557536</v>
      </c>
      <c r="W17" s="563"/>
      <c r="X17" s="564">
        <v>467611456</v>
      </c>
      <c r="Y17" s="563"/>
      <c r="Z17" s="564">
        <v>488050208</v>
      </c>
      <c r="AA17" s="563"/>
      <c r="AB17" s="564">
        <v>536296288</v>
      </c>
      <c r="AC17" s="563"/>
      <c r="AD17" s="564">
        <v>561446080</v>
      </c>
      <c r="AE17" s="563"/>
      <c r="AF17" s="564">
        <v>573443200</v>
      </c>
      <c r="AG17" s="563"/>
      <c r="AH17" s="564">
        <v>603406400</v>
      </c>
      <c r="AI17" s="563"/>
      <c r="AJ17" s="563">
        <v>562499200</v>
      </c>
      <c r="AK17" s="563"/>
      <c r="AL17" s="565">
        <v>548765568</v>
      </c>
      <c r="AM17" s="563"/>
      <c r="AN17" s="564">
        <v>548491520</v>
      </c>
      <c r="AO17" s="617"/>
      <c r="AP17" s="564">
        <v>731919936</v>
      </c>
      <c r="AQ17" s="617"/>
      <c r="AR17" s="564">
        <v>787290368</v>
      </c>
      <c r="AS17" s="563"/>
      <c r="AT17" s="564">
        <v>852203072</v>
      </c>
      <c r="AU17" s="563"/>
      <c r="AV17" s="564"/>
      <c r="AW17" s="563"/>
      <c r="AX17" s="564"/>
      <c r="AY17" s="563"/>
      <c r="AZ17" s="511"/>
      <c r="BA17" s="512"/>
      <c r="BB17" s="304"/>
      <c r="BC17" s="429"/>
      <c r="BD17" s="304"/>
      <c r="BE17" s="430"/>
      <c r="BF17" s="307"/>
      <c r="BG17" s="430"/>
      <c r="BH17" s="307"/>
      <c r="BI17" s="431"/>
      <c r="BJ17" s="431"/>
      <c r="BK17" s="431"/>
      <c r="BL17" s="431"/>
      <c r="BM17" s="430"/>
      <c r="BN17" s="307"/>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307"/>
      <c r="CQ17" s="431"/>
      <c r="CR17" s="431"/>
      <c r="CS17" s="431"/>
      <c r="CT17" s="431"/>
      <c r="CU17" s="431"/>
      <c r="CV17" s="307"/>
      <c r="CW17" s="513"/>
      <c r="CX17" s="513"/>
      <c r="CY17" s="513"/>
    </row>
    <row r="18" spans="3:54" ht="19.5" customHeight="1">
      <c r="C18" s="78" t="s">
        <v>131</v>
      </c>
      <c r="D18" s="589"/>
      <c r="E18" s="594"/>
      <c r="F18" s="590"/>
      <c r="G18" s="594"/>
      <c r="H18" s="594"/>
      <c r="I18" s="590"/>
      <c r="J18" s="590"/>
      <c r="K18" s="590"/>
      <c r="L18" s="590"/>
      <c r="M18" s="590"/>
      <c r="N18" s="594"/>
      <c r="O18" s="590"/>
      <c r="P18" s="590"/>
      <c r="Q18" s="590"/>
      <c r="R18" s="590"/>
      <c r="S18" s="590"/>
      <c r="T18" s="590"/>
      <c r="U18" s="590"/>
      <c r="V18" s="590"/>
      <c r="W18" s="590"/>
      <c r="X18" s="590"/>
      <c r="Y18" s="590"/>
      <c r="Z18" s="590"/>
      <c r="AA18" s="623"/>
      <c r="AB18" s="590"/>
      <c r="AC18" s="623"/>
      <c r="AD18" s="163"/>
      <c r="AE18" s="625"/>
      <c r="AF18" s="163"/>
      <c r="AG18" s="625"/>
      <c r="AH18" s="163"/>
      <c r="AI18" s="625"/>
      <c r="AJ18" s="193"/>
      <c r="AK18" s="625"/>
      <c r="AL18" s="193"/>
      <c r="AM18" s="625"/>
      <c r="AN18" s="163"/>
      <c r="AO18" s="636"/>
      <c r="AP18" s="163"/>
      <c r="AQ18" s="636"/>
      <c r="AR18" s="163"/>
      <c r="AS18" s="625"/>
      <c r="AT18" s="163"/>
      <c r="AU18" s="625"/>
      <c r="AV18" s="163"/>
      <c r="AW18" s="625"/>
      <c r="AX18" s="163"/>
      <c r="AY18" s="625"/>
      <c r="AZ18" s="193"/>
      <c r="BA18" s="80"/>
      <c r="BB18" s="515" t="s">
        <v>229</v>
      </c>
    </row>
    <row r="19" spans="3:100" ht="15.75" customHeight="1">
      <c r="C19" s="285" t="s">
        <v>189</v>
      </c>
      <c r="D19" s="853" t="s">
        <v>5</v>
      </c>
      <c r="E19" s="853"/>
      <c r="F19" s="854"/>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270"/>
      <c r="AW19" s="270"/>
      <c r="AX19" s="270"/>
      <c r="AY19" s="270"/>
      <c r="AZ19" s="82"/>
      <c r="BA19" s="82"/>
      <c r="BB19" s="74" t="s">
        <v>125</v>
      </c>
      <c r="BC19" s="74" t="s">
        <v>126</v>
      </c>
      <c r="BD19" s="74" t="s">
        <v>127</v>
      </c>
      <c r="BE19" s="351">
        <v>1990</v>
      </c>
      <c r="BF19" s="252"/>
      <c r="BG19" s="137">
        <v>1995</v>
      </c>
      <c r="BH19" s="252"/>
      <c r="BI19" s="137">
        <v>1996</v>
      </c>
      <c r="BJ19" s="252"/>
      <c r="BK19" s="137">
        <v>1997</v>
      </c>
      <c r="BL19" s="252"/>
      <c r="BM19" s="137">
        <v>1998</v>
      </c>
      <c r="BN19" s="252"/>
      <c r="BO19" s="137">
        <v>1999</v>
      </c>
      <c r="BP19" s="252"/>
      <c r="BQ19" s="137">
        <v>2000</v>
      </c>
      <c r="BR19" s="252"/>
      <c r="BS19" s="137">
        <v>2001</v>
      </c>
      <c r="BT19" s="252"/>
      <c r="BU19" s="137">
        <v>2002</v>
      </c>
      <c r="BV19" s="252"/>
      <c r="BW19" s="137">
        <v>2003</v>
      </c>
      <c r="BX19" s="252"/>
      <c r="BY19" s="137">
        <v>2004</v>
      </c>
      <c r="BZ19" s="252"/>
      <c r="CA19" s="137">
        <v>2005</v>
      </c>
      <c r="CB19" s="252"/>
      <c r="CC19" s="137">
        <v>2006</v>
      </c>
      <c r="CD19" s="252"/>
      <c r="CE19" s="137">
        <v>2007</v>
      </c>
      <c r="CF19" s="252"/>
      <c r="CG19" s="137">
        <v>2008</v>
      </c>
      <c r="CH19" s="252"/>
      <c r="CI19" s="137">
        <v>2009</v>
      </c>
      <c r="CJ19" s="252"/>
      <c r="CK19" s="137">
        <v>2010</v>
      </c>
      <c r="CL19" s="252"/>
      <c r="CM19" s="137">
        <v>2011</v>
      </c>
      <c r="CN19" s="253"/>
      <c r="CO19" s="137">
        <v>2012</v>
      </c>
      <c r="CP19" s="252"/>
      <c r="CQ19" s="137">
        <v>2013</v>
      </c>
      <c r="CR19" s="252"/>
      <c r="CS19" s="137">
        <v>2014</v>
      </c>
      <c r="CT19" s="253"/>
      <c r="CU19" s="137">
        <v>2015</v>
      </c>
      <c r="CV19" s="252"/>
    </row>
    <row r="20" spans="3:101" ht="25.5" customHeight="1">
      <c r="C20" s="285" t="s">
        <v>189</v>
      </c>
      <c r="D20" s="855" t="s">
        <v>23</v>
      </c>
      <c r="E20" s="855"/>
      <c r="F20" s="856"/>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L20" s="855"/>
      <c r="AM20" s="855"/>
      <c r="AN20" s="855"/>
      <c r="AO20" s="855"/>
      <c r="AP20" s="855"/>
      <c r="AQ20" s="855"/>
      <c r="AR20" s="855"/>
      <c r="AS20" s="855"/>
      <c r="AT20" s="855"/>
      <c r="AU20" s="855"/>
      <c r="AV20" s="849"/>
      <c r="AW20" s="270"/>
      <c r="AX20" s="270"/>
      <c r="AY20" s="270"/>
      <c r="AZ20" s="270"/>
      <c r="BB20" s="377">
        <v>8</v>
      </c>
      <c r="BC20" s="413" t="s">
        <v>207</v>
      </c>
      <c r="BD20" s="318" t="s">
        <v>128</v>
      </c>
      <c r="BE20" s="471">
        <f>F$16</f>
        <v>0</v>
      </c>
      <c r="BF20" s="756"/>
      <c r="BG20" s="450">
        <f>H$16</f>
        <v>0</v>
      </c>
      <c r="BH20" s="756"/>
      <c r="BI20" s="450">
        <f>J$16</f>
        <v>0</v>
      </c>
      <c r="BJ20" s="756"/>
      <c r="BK20" s="450">
        <f>L$16</f>
        <v>0</v>
      </c>
      <c r="BL20" s="756"/>
      <c r="BM20" s="450">
        <f>N$16</f>
        <v>0</v>
      </c>
      <c r="BN20" s="756"/>
      <c r="BO20" s="450">
        <f>P$16</f>
        <v>0</v>
      </c>
      <c r="BP20" s="756"/>
      <c r="BQ20" s="450">
        <f>R$16</f>
        <v>0</v>
      </c>
      <c r="BR20" s="756"/>
      <c r="BS20" s="450">
        <f>T$16</f>
        <v>0</v>
      </c>
      <c r="BT20" s="756"/>
      <c r="BU20" s="450">
        <f>V$16</f>
        <v>0</v>
      </c>
      <c r="BV20" s="756"/>
      <c r="BW20" s="450">
        <f>X$16</f>
        <v>0</v>
      </c>
      <c r="BX20" s="756"/>
      <c r="BY20" s="450">
        <f>Z$16</f>
        <v>0</v>
      </c>
      <c r="BZ20" s="756"/>
      <c r="CA20" s="450">
        <f>AB$16</f>
        <v>0</v>
      </c>
      <c r="CB20" s="756"/>
      <c r="CC20" s="450">
        <f>AD$16</f>
        <v>0</v>
      </c>
      <c r="CD20" s="450"/>
      <c r="CE20" s="450">
        <f>AF$16</f>
        <v>49.37</v>
      </c>
      <c r="CF20" s="756"/>
      <c r="CG20" s="450">
        <f>AH$16</f>
        <v>48.87</v>
      </c>
      <c r="CH20" s="756"/>
      <c r="CI20" s="450">
        <f>AJ$16</f>
        <v>46.080000000000005</v>
      </c>
      <c r="CJ20" s="756"/>
      <c r="CK20" s="450">
        <f>AL$16</f>
        <v>47.18</v>
      </c>
      <c r="CL20" s="450"/>
      <c r="CM20" s="450">
        <f>AN$16</f>
        <v>41.95</v>
      </c>
      <c r="CN20" s="450"/>
      <c r="CO20" s="450">
        <f>AP$16</f>
        <v>37.48</v>
      </c>
      <c r="CP20" s="450"/>
      <c r="CQ20" s="450">
        <f>AR$16</f>
        <v>41.21</v>
      </c>
      <c r="CR20" s="450"/>
      <c r="CS20" s="450">
        <f>AT$16</f>
        <v>45.980000000000004</v>
      </c>
      <c r="CT20" s="450"/>
      <c r="CU20" s="450">
        <f>AV$16</f>
        <v>50.06</v>
      </c>
      <c r="CV20" s="757"/>
      <c r="CW20" s="2"/>
    </row>
    <row r="21" spans="3:114" ht="25.5" customHeight="1">
      <c r="C21" s="285" t="s">
        <v>189</v>
      </c>
      <c r="D21" s="848" t="s">
        <v>268</v>
      </c>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587"/>
      <c r="AX21" s="587"/>
      <c r="AY21" s="587"/>
      <c r="AZ21" s="587"/>
      <c r="BA21" s="412"/>
      <c r="BB21" s="478">
        <v>9</v>
      </c>
      <c r="BC21" s="475" t="s">
        <v>233</v>
      </c>
      <c r="BD21" s="244" t="s">
        <v>128</v>
      </c>
      <c r="BE21" s="471">
        <f>F9+F10+F11+F12+F13+F14+F15</f>
        <v>0</v>
      </c>
      <c r="BF21" s="471"/>
      <c r="BG21" s="471">
        <f>H9+H10+H11+H12+H13+H14+H15</f>
        <v>0</v>
      </c>
      <c r="BH21" s="471"/>
      <c r="BI21" s="471">
        <f>J9+J10+J11+J12+J13+J14+J15</f>
        <v>0</v>
      </c>
      <c r="BJ21" s="471"/>
      <c r="BK21" s="471">
        <f>L9+L10+L11+L12+L13+L14+L15</f>
        <v>0</v>
      </c>
      <c r="BL21" s="471"/>
      <c r="BM21" s="471">
        <f>N9+N10+N11+N12+N13+N14+N15</f>
        <v>0</v>
      </c>
      <c r="BN21" s="471"/>
      <c r="BO21" s="471">
        <f>P9+P10+P11+P12+P13+P14+P15</f>
        <v>0</v>
      </c>
      <c r="BP21" s="471"/>
      <c r="BQ21" s="471">
        <f>R9+R10+R11+R12+R13+R14+R15</f>
        <v>0</v>
      </c>
      <c r="BR21" s="471"/>
      <c r="BS21" s="471">
        <f>T9+T10+T11+T12+T13+T14+T15</f>
        <v>0</v>
      </c>
      <c r="BT21" s="471"/>
      <c r="BU21" s="471">
        <f>V9+V10+V11+V12+V13+V14+V15</f>
        <v>0</v>
      </c>
      <c r="BV21" s="471"/>
      <c r="BW21" s="471">
        <f>X9+X10+X11+X12+X13+X14+X15</f>
        <v>0</v>
      </c>
      <c r="BX21" s="471"/>
      <c r="BY21" s="471">
        <f>Z9+Z10+Z11+Z12+Z13+Z14+Z15</f>
        <v>0</v>
      </c>
      <c r="BZ21" s="471"/>
      <c r="CA21" s="471">
        <f>AB9+AB10+AB11+AB12+AB13+AB14+AB15</f>
        <v>0</v>
      </c>
      <c r="CB21" s="471"/>
      <c r="CC21" s="471">
        <f>AD9+AD10+AD11+AD12+AD13+AD14+AD15</f>
        <v>0</v>
      </c>
      <c r="CD21" s="471"/>
      <c r="CE21" s="471">
        <f>AF9+AF10+AF11+AF12+AF13+AF14+AF15</f>
        <v>49.37</v>
      </c>
      <c r="CF21" s="471"/>
      <c r="CG21" s="471">
        <f>AH9+AH10+AH11+AH12+AH13+AH14+AH15</f>
        <v>48.87</v>
      </c>
      <c r="CH21" s="471"/>
      <c r="CI21" s="471">
        <f>AJ9+AJ10+AJ11+AJ12+AJ13+AJ14+AJ15</f>
        <v>46.080000000000005</v>
      </c>
      <c r="CJ21" s="471"/>
      <c r="CK21" s="471">
        <f>AL9+AL10+AL11+AL12+AL13+AL14+AL15</f>
        <v>47.18</v>
      </c>
      <c r="CL21" s="471"/>
      <c r="CM21" s="471">
        <f>AN9+AN10+AN11+AN12+AN13+AN14+AN15</f>
        <v>41.95</v>
      </c>
      <c r="CN21" s="471"/>
      <c r="CO21" s="471">
        <f>AP9+AP10+AP11+AP12+AP13+AP14+AP15</f>
        <v>37.48</v>
      </c>
      <c r="CP21" s="471"/>
      <c r="CQ21" s="471">
        <f>AR9+AR10+AR11+AR12+AR13+AR14+AR15</f>
        <v>41.21</v>
      </c>
      <c r="CR21" s="471"/>
      <c r="CS21" s="471">
        <f>AT9+AT10+AT11+AT12+AT13+AT14+AT15</f>
        <v>45.980000000000004</v>
      </c>
      <c r="CT21" s="471"/>
      <c r="CU21" s="471">
        <f>AV9+AV10+AV11+AV12+AV13+AV14+AV15</f>
        <v>50.06</v>
      </c>
      <c r="CV21" s="757"/>
      <c r="CW21" s="2"/>
      <c r="CX21" s="2"/>
      <c r="CY21" s="2"/>
      <c r="CZ21" s="2"/>
      <c r="DA21" s="2"/>
      <c r="DB21" s="2"/>
      <c r="DC21" s="2"/>
      <c r="DD21" s="2"/>
      <c r="DE21" s="2"/>
      <c r="DF21" s="2"/>
      <c r="DG21" s="2"/>
      <c r="DH21" s="2"/>
      <c r="DI21" s="2"/>
      <c r="DJ21" s="2"/>
    </row>
    <row r="22" spans="3:101" ht="15" customHeight="1">
      <c r="C22" s="285" t="s">
        <v>189</v>
      </c>
      <c r="D22" s="844" t="s">
        <v>307</v>
      </c>
      <c r="E22" s="844"/>
      <c r="F22" s="845"/>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270"/>
      <c r="AW22" s="270"/>
      <c r="AX22" s="270"/>
      <c r="AY22" s="270"/>
      <c r="AZ22" s="270"/>
      <c r="BB22" s="479" t="s">
        <v>225</v>
      </c>
      <c r="BC22" s="475" t="s">
        <v>234</v>
      </c>
      <c r="BD22" s="352"/>
      <c r="BE22" s="474" t="str">
        <f>IF(ISBLANK(F16),"N/A",IF(BE21&gt;BE20,"8&lt;9",IF(OR(ISBLANK(F9),ISBLANK(F10),ISBLANK(F11),ISBLANK(F12),ISBLANK(F13),ISBLANK(F15)),"N/A",IF(F16=SUM(F9:F15),"ok","&lt;&gt;"))))</f>
        <v>N/A</v>
      </c>
      <c r="BF22" s="474"/>
      <c r="BG22" s="474" t="str">
        <f>IF(ISBLANK(H16),"N/A",IF(BG21&gt;BG20,"8&lt;9",IF(OR(ISBLANK(H9),ISBLANK(H10),ISBLANK(H11),ISBLANK(H12),ISBLANK(H13),ISBLANK(H15)),"N/A",IF(H16=SUM(H9:H15),"ok","&lt;&gt;"))))</f>
        <v>N/A</v>
      </c>
      <c r="BH22" s="474"/>
      <c r="BI22" s="474" t="str">
        <f>IF(ISBLANK(J16),"N/A",IF(BI21&gt;BI20,"8&lt;9",IF(OR(ISBLANK(J9),ISBLANK(J10),ISBLANK(J11),ISBLANK(J12),ISBLANK(J13),ISBLANK(J15)),"N/A",IF(J16=SUM(J9:J15),"ok","&lt;&gt;"))))</f>
        <v>N/A</v>
      </c>
      <c r="BJ22" s="474"/>
      <c r="BK22" s="474" t="str">
        <f>IF(ISBLANK(L16),"N/A",IF(BK21&gt;BK20,"8&lt;9",IF(OR(ISBLANK(L9),ISBLANK(L10),ISBLANK(L11),ISBLANK(L12),ISBLANK(L13),ISBLANK(L15)),"N/A",IF(L16=SUM(L9:L15),"ok","&lt;&gt;"))))</f>
        <v>N/A</v>
      </c>
      <c r="BL22" s="474"/>
      <c r="BM22" s="474" t="str">
        <f>IF(ISBLANK(N16),"N/A",IF(BM21&gt;BM20,"8&lt;9",IF(OR(ISBLANK(N9),ISBLANK(N10),ISBLANK(N11),ISBLANK(N12),ISBLANK(N13),ISBLANK(N15)),"N/A",IF(N16=SUM(N9:N15),"ok","&lt;&gt;"))))</f>
        <v>N/A</v>
      </c>
      <c r="BN22" s="474"/>
      <c r="BO22" s="474" t="str">
        <f>IF(ISBLANK(P16),"N/A",IF(BO21&gt;BO20,"8&lt;9",IF(OR(ISBLANK(P9),ISBLANK(P10),ISBLANK(P11),ISBLANK(P12),ISBLANK(P13),ISBLANK(P15)),"N/A",IF(P16=SUM(P9:P15),"ok","&lt;&gt;"))))</f>
        <v>N/A</v>
      </c>
      <c r="BP22" s="474"/>
      <c r="BQ22" s="474" t="str">
        <f>IF(ISBLANK(R16),"N/A",IF(BQ21&gt;BQ20,"8&lt;9",IF(OR(ISBLANK(R9),ISBLANK(R10),ISBLANK(R11),ISBLANK(R12),ISBLANK(R13),ISBLANK(R15)),"N/A",IF(R16=SUM(R9:R15),"ok","&lt;&gt;"))))</f>
        <v>N/A</v>
      </c>
      <c r="BR22" s="474"/>
      <c r="BS22" s="474" t="str">
        <f>IF(ISBLANK(T16),"N/A",IF(BS21&gt;BS20,"8&lt;9",IF(OR(ISBLANK(T9),ISBLANK(T10),ISBLANK(T11),ISBLANK(T12),ISBLANK(T13),ISBLANK(T15)),"N/A",IF(T16=SUM(T9:T15),"ok","&lt;&gt;"))))</f>
        <v>N/A</v>
      </c>
      <c r="BT22" s="474"/>
      <c r="BU22" s="474" t="str">
        <f>IF(ISBLANK(V16),"N/A",IF(BU21&gt;BU20,"8&lt;9",IF(OR(ISBLANK(V9),ISBLANK(V10),ISBLANK(V11),ISBLANK(V12),ISBLANK(V13),ISBLANK(V15)),"N/A",IF(V16=SUM(V9:V15),"ok","&lt;&gt;"))))</f>
        <v>N/A</v>
      </c>
      <c r="BV22" s="474"/>
      <c r="BW22" s="474" t="str">
        <f>IF(ISBLANK(X16),"N/A",IF(BW21&gt;BW20,"8&lt;9",IF(OR(ISBLANK(X9),ISBLANK(X10),ISBLANK(X11),ISBLANK(X12),ISBLANK(X13),ISBLANK(X15)),"N/A",IF(X16=SUM(X9:X15),"ok","&lt;&gt;"))))</f>
        <v>N/A</v>
      </c>
      <c r="BX22" s="474"/>
      <c r="BY22" s="474" t="str">
        <f>IF(ISBLANK(Z16),"N/A",IF(BY21&gt;BY20,"8&lt;9",IF(OR(ISBLANK(Z9),ISBLANK(Z10),ISBLANK(Z11),ISBLANK(Z12),ISBLANK(Z13),ISBLANK(Z15)),"N/A",IF(Z16=SUM(Z9:Z15),"ok","&lt;&gt;"))))</f>
        <v>N/A</v>
      </c>
      <c r="BZ22" s="474"/>
      <c r="CA22" s="474" t="str">
        <f>IF(ISBLANK(AB16),"N/A",IF(CA21&gt;CA20,"8&lt;9",IF(OR(ISBLANK(AB9),ISBLANK(AB10),ISBLANK(AB11),ISBLANK(AB12),ISBLANK(AB13),ISBLANK(AB15)),"N/A",IF(AB16=SUM(AB9:AB15),"ok","&lt;&gt;"))))</f>
        <v>N/A</v>
      </c>
      <c r="CB22" s="474"/>
      <c r="CC22" s="474" t="str">
        <f>IF(ISBLANK(AD16),"N/A",IF(CC21&gt;CC20,"8&lt;9",IF(OR(ISBLANK(AD9),ISBLANK(AD10),ISBLANK(AD11),ISBLANK(AD12),ISBLANK(AD13),ISBLANK(AD15)),"N/A",IF(AD16=SUM(AD9:AD15),"ok","&lt;&gt;"))))</f>
        <v>N/A</v>
      </c>
      <c r="CD22" s="474"/>
      <c r="CE22" s="474" t="str">
        <f>IF(ISBLANK(AF16),"N/A",IF(CE21&gt;CE20,"8&lt;9",IF(OR(ISBLANK(AF9),ISBLANK(AF10),ISBLANK(AF11),ISBLANK(AF12),ISBLANK(AF13),ISBLANK(AF15)),"N/A",IF(AF16=SUM(AF9:AF15),"ok","&lt;&gt;"))))</f>
        <v>N/A</v>
      </c>
      <c r="CF22" s="474"/>
      <c r="CG22" s="474" t="str">
        <f>IF(ISBLANK(AH16),"N/A",IF(CG21&gt;CG20,"8&lt;9",IF(OR(ISBLANK(AH9),ISBLANK(AH10),ISBLANK(AH11),ISBLANK(AH12),ISBLANK(AH13),ISBLANK(AH15)),"N/A",IF(AH16=SUM(AH9:AH15),"ok","&lt;&gt;"))))</f>
        <v>N/A</v>
      </c>
      <c r="CH22" s="474"/>
      <c r="CI22" s="474" t="str">
        <f>IF(ISBLANK(AJ16),"N/A",IF(CI21&gt;CI20,"8&lt;9",IF(OR(ISBLANK(AJ9),ISBLANK(AJ10),ISBLANK(AJ11),ISBLANK(AJ12),ISBLANK(AJ13),ISBLANK(AJ15)),"N/A",IF(AJ16=SUM(AJ9:AJ15),"ok","&lt;&gt;"))))</f>
        <v>N/A</v>
      </c>
      <c r="CJ22" s="474"/>
      <c r="CK22" s="474" t="str">
        <f>IF(ISBLANK(AL16),"N/A",IF(CK21&gt;CK20,"8&lt;9",IF(OR(ISBLANK(AL9),ISBLANK(AL10),ISBLANK(AL11),ISBLANK(AL12),ISBLANK(AL13),ISBLANK(AL15)),"N/A",IF(AL16=SUM(AL9:AL15),"ok","&lt;&gt;"))))</f>
        <v>N/A</v>
      </c>
      <c r="CL22" s="474"/>
      <c r="CM22" s="474" t="str">
        <f>IF(ISBLANK(AN16),"N/A",IF(CM21&gt;CM20,"8&lt;9",IF(OR(ISBLANK(AN9),ISBLANK(AN10),ISBLANK(AN11),ISBLANK(AN12),ISBLANK(AN13),ISBLANK(AN15)),"N/A",IF(AN16=SUM(AN9:AN15),"ok","&lt;&gt;"))))</f>
        <v>N/A</v>
      </c>
      <c r="CN22" s="474"/>
      <c r="CO22" s="474" t="str">
        <f>IF(ISBLANK(AP16),"N/A",IF(CO21&gt;CO20,"8&lt;9",IF(OR(ISBLANK(AP9),ISBLANK(AP10),ISBLANK(AP11),ISBLANK(AP12),ISBLANK(AP13),ISBLANK(AP15)),"N/A",IF(AP16=SUM(AP9:AP15),"ok","&lt;&gt;"))))</f>
        <v>N/A</v>
      </c>
      <c r="CP22" s="474"/>
      <c r="CQ22" s="474" t="str">
        <f>IF(ISBLANK(AR16),"N/A",IF(CQ21&gt;CQ20,"8&lt;9",IF(OR(ISBLANK(AR9),ISBLANK(AR10),ISBLANK(AR11),ISBLANK(AR12),ISBLANK(AR13),ISBLANK(AR15)),"N/A",IF(AR16=SUM(AR9:AR15),"ok","&lt;&gt;"))))</f>
        <v>N/A</v>
      </c>
      <c r="CR22" s="474"/>
      <c r="CS22" s="474" t="str">
        <f>IF(ISBLANK(AT16),"N/A",IF(CS21&gt;CS20,"8&lt;9",IF(OR(ISBLANK(AT9),ISBLANK(AT10),ISBLANK(AT11),ISBLANK(AT12),ISBLANK(AT13),ISBLANK(AT15)),"N/A",IF(AT16=SUM(AT9:AT15),"ok","&lt;&gt;"))))</f>
        <v>N/A</v>
      </c>
      <c r="CT22" s="474"/>
      <c r="CU22" s="474" t="str">
        <f>IF(ISBLANK(AV16),"N/A",IF(CU21&gt;CU20,"8&lt;9",IF(OR(ISBLANK(AV9),ISBLANK(AV10),ISBLANK(AV11),ISBLANK(AV12),ISBLANK(AV13),ISBLANK(AV15)),"N/A",IF(AV16=SUM(AV9:AV15),"ok","&lt;&gt;"))))</f>
        <v>N/A</v>
      </c>
      <c r="CV22" s="474"/>
      <c r="CW22" s="2"/>
    </row>
    <row r="23" spans="3:101" ht="16.5" customHeight="1">
      <c r="C23" s="83"/>
      <c r="D23" s="83"/>
      <c r="E23" s="84"/>
      <c r="F23" s="495"/>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X23" s="164"/>
      <c r="BB23" s="478">
        <v>10</v>
      </c>
      <c r="BC23" s="477" t="s">
        <v>27</v>
      </c>
      <c r="BD23" s="352" t="s">
        <v>28</v>
      </c>
      <c r="BE23" s="471">
        <f>BE20*1000/F17*1000</f>
        <v>0</v>
      </c>
      <c r="BF23" s="471"/>
      <c r="BG23" s="471">
        <f>BG20*1000/H17*1000</f>
        <v>0</v>
      </c>
      <c r="BH23" s="471"/>
      <c r="BI23" s="471">
        <f>BI20*1000/J17*1000</f>
        <v>0</v>
      </c>
      <c r="BJ23" s="471"/>
      <c r="BK23" s="471">
        <f>BK20*1000/L17*1000</f>
        <v>0</v>
      </c>
      <c r="BL23" s="471"/>
      <c r="BM23" s="471">
        <f>BM20*1000/N17*1000</f>
        <v>0</v>
      </c>
      <c r="BN23" s="471"/>
      <c r="BO23" s="471">
        <f>BO20*1000/P17*1000</f>
        <v>0</v>
      </c>
      <c r="BP23" s="471"/>
      <c r="BQ23" s="471">
        <f>BQ20*1000/R17*1000</f>
        <v>0</v>
      </c>
      <c r="BR23" s="471"/>
      <c r="BS23" s="471">
        <f>BS20*1000/T17*1000</f>
        <v>0</v>
      </c>
      <c r="BT23" s="471"/>
      <c r="BU23" s="471">
        <f>BU20*1000/V17*1000</f>
        <v>0</v>
      </c>
      <c r="BV23" s="471"/>
      <c r="BW23" s="471">
        <f>BW20*1000/X17*1000</f>
        <v>0</v>
      </c>
      <c r="BX23" s="471"/>
      <c r="BY23" s="471">
        <f>BY20*1000/Z17*1000</f>
        <v>0</v>
      </c>
      <c r="BZ23" s="471"/>
      <c r="CA23" s="471">
        <f>CA20*1000/AB17*1000</f>
        <v>0</v>
      </c>
      <c r="CB23" s="471"/>
      <c r="CC23" s="471">
        <f>CC20*1000/AD17*1000</f>
        <v>0</v>
      </c>
      <c r="CD23" s="471"/>
      <c r="CE23" s="471">
        <f>CE20*1000/AF17*1000</f>
        <v>0.08609396710955854</v>
      </c>
      <c r="CF23" s="471"/>
      <c r="CG23" s="471">
        <f>CG20*1000/AH17*1000</f>
        <v>0.08099019168507328</v>
      </c>
      <c r="CH23" s="471"/>
      <c r="CI23" s="471">
        <f>CI20*1000/AJ17*1000</f>
        <v>0.08192011650861016</v>
      </c>
      <c r="CJ23" s="471"/>
      <c r="CK23" s="471">
        <f>CK20*1000/AL17*1000</f>
        <v>0.08597478185803377</v>
      </c>
      <c r="CL23" s="471"/>
      <c r="CM23" s="471">
        <f>CM20*1000/AN17*1000</f>
        <v>0.07648249511678867</v>
      </c>
      <c r="CN23" s="471"/>
      <c r="CO23" s="471">
        <f>CO20*1000/AP17*1000</f>
        <v>0.051207786748959386</v>
      </c>
      <c r="CP23" s="471"/>
      <c r="CQ23" s="471">
        <f>CQ20*1000/AR17*1000</f>
        <v>0.05234409269439964</v>
      </c>
      <c r="CR23" s="471"/>
      <c r="CS23" s="471">
        <f>CS20*1000/AT17*1000</f>
        <v>0.053954276287800106</v>
      </c>
      <c r="CT23" s="471"/>
      <c r="CU23" s="471" t="e">
        <f>CU20*1000/AV17*1000</f>
        <v>#DIV/0!</v>
      </c>
      <c r="CV23" s="758"/>
      <c r="CW23" s="2"/>
    </row>
    <row r="24" spans="2:101" ht="17.25" customHeight="1">
      <c r="B24" s="415">
        <v>1</v>
      </c>
      <c r="C24" s="85" t="s">
        <v>132</v>
      </c>
      <c r="D24" s="85"/>
      <c r="E24" s="85"/>
      <c r="F24" s="496"/>
      <c r="G24" s="195"/>
      <c r="H24" s="165"/>
      <c r="I24" s="195"/>
      <c r="J24" s="165"/>
      <c r="K24" s="195"/>
      <c r="L24" s="165"/>
      <c r="M24" s="195"/>
      <c r="N24" s="165"/>
      <c r="O24" s="195"/>
      <c r="P24" s="165"/>
      <c r="Q24" s="195"/>
      <c r="R24" s="165"/>
      <c r="S24" s="195"/>
      <c r="T24" s="165"/>
      <c r="U24" s="195"/>
      <c r="V24" s="165"/>
      <c r="W24" s="195"/>
      <c r="X24" s="165"/>
      <c r="Y24" s="195"/>
      <c r="Z24" s="165"/>
      <c r="AA24" s="624"/>
      <c r="AB24" s="165"/>
      <c r="AC24" s="624"/>
      <c r="AD24" s="165"/>
      <c r="AE24" s="624"/>
      <c r="AF24" s="165"/>
      <c r="AG24" s="624"/>
      <c r="AH24" s="165"/>
      <c r="AI24" s="624"/>
      <c r="AJ24" s="195"/>
      <c r="AK24" s="624"/>
      <c r="AL24" s="195"/>
      <c r="AM24" s="624"/>
      <c r="AN24" s="161"/>
      <c r="AO24" s="637"/>
      <c r="AP24" s="161"/>
      <c r="AQ24" s="637"/>
      <c r="AR24" s="161"/>
      <c r="AS24" s="642"/>
      <c r="AT24" s="161"/>
      <c r="AU24" s="642"/>
      <c r="AV24" s="161"/>
      <c r="AW24" s="642"/>
      <c r="AX24" s="161"/>
      <c r="AY24" s="642"/>
      <c r="BA24" s="1"/>
      <c r="BB24" s="480" t="s">
        <v>225</v>
      </c>
      <c r="BC24" s="476" t="s">
        <v>224</v>
      </c>
      <c r="BD24" s="303"/>
      <c r="BE24" s="759" t="str">
        <f>IF(ISBLANK(F16),"N/A",IF(0.05&gt;BE23,"&lt;&gt;",IF(BE23&lt;10,"ok","&lt;&gt;")))</f>
        <v>N/A</v>
      </c>
      <c r="BF24" s="759"/>
      <c r="BG24" s="759" t="str">
        <f>IF(ISBLANK(H16),"N/A",IF(0.05&gt;BG23,"&lt;&gt;",IF(BG23&lt;10,"ok","&lt;&gt;")))</f>
        <v>N/A</v>
      </c>
      <c r="BH24" s="759"/>
      <c r="BI24" s="759" t="str">
        <f>IF(ISBLANK(J16),"N/A",IF(0.05&gt;BI23,"&lt;&gt;",IF(BI23&lt;10,"ok","&lt;&gt;")))</f>
        <v>N/A</v>
      </c>
      <c r="BJ24" s="759"/>
      <c r="BK24" s="759" t="str">
        <f>IF(ISBLANK(L16),"N/A",IF(0.05&gt;BK23,"&lt;&gt;",IF(BK23&lt;10,"ok","&lt;&gt;")))</f>
        <v>N/A</v>
      </c>
      <c r="BL24" s="759"/>
      <c r="BM24" s="759" t="str">
        <f>IF(ISBLANK(N16),"N/A",IF(0.05&gt;BM23,"&lt;&gt;",IF(BM23&lt;10,"ok","&lt;&gt;")))</f>
        <v>N/A</v>
      </c>
      <c r="BN24" s="759"/>
      <c r="BO24" s="759" t="str">
        <f>IF(ISBLANK(P16),"N/A",IF(0.05&gt;BO23,"&lt;&gt;",IF(BO23&lt;10,"ok","&lt;&gt;")))</f>
        <v>N/A</v>
      </c>
      <c r="BP24" s="759"/>
      <c r="BQ24" s="759" t="str">
        <f>IF(ISBLANK(R16),"N/A",IF(0.05&gt;BQ23,"&lt;&gt;",IF(BQ23&lt;10,"ok","&lt;&gt;")))</f>
        <v>N/A</v>
      </c>
      <c r="BR24" s="759"/>
      <c r="BS24" s="759" t="str">
        <f>IF(ISBLANK(T16),"N/A",IF(0.05&gt;BS23,"&lt;&gt;",IF(BS23&lt;10,"ok","&lt;&gt;")))</f>
        <v>N/A</v>
      </c>
      <c r="BT24" s="759"/>
      <c r="BU24" s="759" t="str">
        <f>IF(ISBLANK(V16),"N/A",IF(0.05&gt;BU23,"&lt;&gt;",IF(BU23&lt;10,"ok","&lt;&gt;")))</f>
        <v>N/A</v>
      </c>
      <c r="BV24" s="759"/>
      <c r="BW24" s="759" t="str">
        <f>IF(ISBLANK(X16),"N/A",IF(0.05&gt;BW23,"&lt;&gt;",IF(BW23&lt;10,"ok","&lt;&gt;")))</f>
        <v>N/A</v>
      </c>
      <c r="BX24" s="759"/>
      <c r="BY24" s="759" t="str">
        <f>IF(ISBLANK(Z16),"N/A",IF(0.05&gt;BY23,"&lt;&gt;",IF(BY23&lt;10,"ok","&lt;&gt;")))</f>
        <v>N/A</v>
      </c>
      <c r="BZ24" s="759"/>
      <c r="CA24" s="759" t="str">
        <f>IF(ISBLANK(AB16),"N/A",IF(0.05&gt;CA23,"&lt;&gt;",IF(CA23&lt;10,"ok","&lt;&gt;")))</f>
        <v>N/A</v>
      </c>
      <c r="CB24" s="759"/>
      <c r="CC24" s="759" t="str">
        <f>IF(ISBLANK(AD16),"N/A",IF(0.05&gt;CC23,"&lt;&gt;",IF(CC23&lt;10,"ok","&lt;&gt;")))</f>
        <v>N/A</v>
      </c>
      <c r="CD24" s="759"/>
      <c r="CE24" s="759" t="str">
        <f>IF(ISBLANK(AF16),"N/A",IF(0.05&gt;CE23,"&lt;&gt;",IF(CE23&lt;10,"ok","&lt;&gt;")))</f>
        <v>ok</v>
      </c>
      <c r="CF24" s="759"/>
      <c r="CG24" s="759" t="str">
        <f>IF(ISBLANK(AH16),"N/A",IF(0.05&gt;CG23,"&lt;&gt;",IF(CG23&lt;10,"ok","&lt;&gt;")))</f>
        <v>ok</v>
      </c>
      <c r="CH24" s="759"/>
      <c r="CI24" s="759" t="str">
        <f>IF(ISBLANK(AJ16),"N/A",IF(0.05&gt;CI23,"&lt;&gt;",IF(CI23&lt;10,"ok","&lt;&gt;")))</f>
        <v>ok</v>
      </c>
      <c r="CJ24" s="759"/>
      <c r="CK24" s="759" t="str">
        <f>IF(ISBLANK(AL16),"N/A",IF(0.05&gt;CK23,"&lt;&gt;",IF(CK23&lt;10,"ok","&lt;&gt;")))</f>
        <v>ok</v>
      </c>
      <c r="CL24" s="759"/>
      <c r="CM24" s="759" t="str">
        <f>IF(ISBLANK(AN16),"N/A",IF(0.05&gt;CM23,"&lt;&gt;",IF(CM23&lt;10,"ok","&lt;&gt;")))</f>
        <v>ok</v>
      </c>
      <c r="CN24" s="759"/>
      <c r="CO24" s="759" t="str">
        <f>IF(ISBLANK(AP16),"N/A",IF(0.05&gt;CO23,"&lt;&gt;",IF(CO23&lt;10,"ok","&lt;&gt;")))</f>
        <v>ok</v>
      </c>
      <c r="CP24" s="759"/>
      <c r="CQ24" s="759" t="str">
        <f>IF(ISBLANK(AR16),"N/A",IF(0.05&gt;CQ23,"&lt;&gt;",IF(CQ23&lt;10,"ok","&lt;&gt;")))</f>
        <v>ok</v>
      </c>
      <c r="CR24" s="759"/>
      <c r="CS24" s="759" t="str">
        <f>IF(ISBLANK(AT16),"N/A",IF(0.05&gt;CS23,"&lt;&gt;",IF(CS23&lt;10,"ok","&lt;&gt;")))</f>
        <v>ok</v>
      </c>
      <c r="CT24" s="759"/>
      <c r="CU24" s="759" t="e">
        <f>IF(ISBLANK(AV16),"N/A",IF(0.05&gt;CU23,"&lt;&gt;",IF(CU23&lt;10,"ok","&lt;&gt;")))</f>
        <v>#DIV/0!</v>
      </c>
      <c r="CV24" s="760"/>
      <c r="CW24" s="2"/>
    </row>
    <row r="25" spans="3:54" ht="9" customHeight="1">
      <c r="C25" s="86"/>
      <c r="D25" s="87"/>
      <c r="E25" s="87"/>
      <c r="F25" s="494"/>
      <c r="G25" s="193"/>
      <c r="H25" s="163"/>
      <c r="I25" s="193"/>
      <c r="J25" s="163"/>
      <c r="K25" s="193"/>
      <c r="L25" s="163"/>
      <c r="M25" s="193"/>
      <c r="N25" s="163"/>
      <c r="O25" s="193"/>
      <c r="P25" s="163"/>
      <c r="Q25" s="193"/>
      <c r="R25" s="163"/>
      <c r="S25" s="193"/>
      <c r="T25" s="163"/>
      <c r="U25" s="193"/>
      <c r="V25" s="163"/>
      <c r="W25" s="193"/>
      <c r="X25" s="163"/>
      <c r="Y25" s="193"/>
      <c r="Z25" s="163"/>
      <c r="AA25" s="625"/>
      <c r="AB25" s="163"/>
      <c r="AC25" s="625"/>
      <c r="AD25" s="163"/>
      <c r="AE25" s="625"/>
      <c r="AF25" s="163"/>
      <c r="AG25" s="625"/>
      <c r="AH25" s="163"/>
      <c r="AI25" s="625"/>
      <c r="AJ25" s="193"/>
      <c r="AK25" s="625"/>
      <c r="AL25" s="193"/>
      <c r="AM25" s="625"/>
      <c r="AN25" s="171"/>
      <c r="AO25" s="638"/>
      <c r="AP25" s="171"/>
      <c r="AQ25" s="638"/>
      <c r="AR25" s="171"/>
      <c r="AS25" s="643"/>
      <c r="AT25" s="171"/>
      <c r="AU25" s="643"/>
      <c r="AV25" s="171"/>
      <c r="AW25" s="643"/>
      <c r="AX25" s="171"/>
      <c r="AY25" s="643"/>
      <c r="BA25" s="1"/>
      <c r="BB25" s="310"/>
    </row>
    <row r="26" spans="3:70" ht="18" customHeight="1">
      <c r="C26" s="88" t="s">
        <v>133</v>
      </c>
      <c r="D26" s="840" t="s">
        <v>134</v>
      </c>
      <c r="E26" s="841"/>
      <c r="F26" s="842"/>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3"/>
      <c r="BA26" s="89"/>
      <c r="BB26" s="418" t="s">
        <v>213</v>
      </c>
      <c r="BC26" s="518" t="s">
        <v>214</v>
      </c>
      <c r="BD26" s="397"/>
      <c r="BE26" s="397"/>
      <c r="BF26" s="397"/>
      <c r="BG26" s="397"/>
      <c r="BH26" s="397"/>
      <c r="BI26" s="397"/>
      <c r="BJ26" s="397"/>
      <c r="BK26" s="397"/>
      <c r="BL26" s="397"/>
      <c r="BM26" s="397"/>
      <c r="BN26" s="397"/>
      <c r="BO26" s="397"/>
      <c r="BP26" s="397"/>
      <c r="BQ26" s="397"/>
      <c r="BR26" s="397"/>
    </row>
    <row r="27" spans="3:70" ht="16.5" customHeight="1">
      <c r="C27" s="90"/>
      <c r="D27" s="838"/>
      <c r="E27" s="838"/>
      <c r="F27" s="839"/>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838"/>
      <c r="AW27" s="838"/>
      <c r="AX27" s="838"/>
      <c r="AY27" s="838"/>
      <c r="AZ27" s="838"/>
      <c r="BA27" s="89"/>
      <c r="BB27" s="418" t="s">
        <v>215</v>
      </c>
      <c r="BC27" s="518" t="s">
        <v>216</v>
      </c>
      <c r="BD27" s="397"/>
      <c r="BE27" s="397"/>
      <c r="BF27" s="397"/>
      <c r="BG27" s="397"/>
      <c r="BH27" s="397"/>
      <c r="BI27" s="397"/>
      <c r="BJ27" s="397"/>
      <c r="BK27" s="397"/>
      <c r="BL27" s="397"/>
      <c r="BM27" s="397"/>
      <c r="BN27" s="397"/>
      <c r="BO27" s="397"/>
      <c r="BP27" s="397"/>
      <c r="BQ27" s="397"/>
      <c r="BR27" s="397"/>
    </row>
    <row r="28" spans="3:70" ht="16.5" customHeight="1">
      <c r="C28" s="91"/>
      <c r="D28" s="835"/>
      <c r="E28" s="835"/>
      <c r="F28" s="836"/>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35"/>
      <c r="AZ28" s="835"/>
      <c r="BA28" s="89"/>
      <c r="BB28" s="420" t="s">
        <v>217</v>
      </c>
      <c r="BC28" s="518" t="s">
        <v>218</v>
      </c>
      <c r="BD28" s="397"/>
      <c r="BE28" s="397"/>
      <c r="BF28" s="397"/>
      <c r="BG28" s="397"/>
      <c r="BH28" s="397"/>
      <c r="BI28" s="397"/>
      <c r="BJ28" s="397"/>
      <c r="BK28" s="397"/>
      <c r="BL28" s="397"/>
      <c r="BM28" s="397"/>
      <c r="BN28" s="397"/>
      <c r="BO28" s="397"/>
      <c r="BP28" s="397"/>
      <c r="BQ28" s="397"/>
      <c r="BR28" s="397"/>
    </row>
    <row r="29" spans="3:70" ht="16.5" customHeight="1">
      <c r="C29" s="91"/>
      <c r="D29" s="835"/>
      <c r="E29" s="835"/>
      <c r="F29" s="836"/>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9"/>
      <c r="BC29" s="516"/>
      <c r="BD29" s="397"/>
      <c r="BE29" s="397"/>
      <c r="BF29" s="397"/>
      <c r="BG29" s="397"/>
      <c r="BH29" s="397"/>
      <c r="BI29" s="397"/>
      <c r="BJ29" s="397"/>
      <c r="BK29" s="397"/>
      <c r="BL29" s="397"/>
      <c r="BM29" s="397"/>
      <c r="BN29" s="397"/>
      <c r="BO29" s="397"/>
      <c r="BP29" s="397"/>
      <c r="BQ29" s="397"/>
      <c r="BR29" s="397"/>
    </row>
    <row r="30" spans="3:70" ht="16.5" customHeight="1">
      <c r="C30" s="91"/>
      <c r="D30" s="835"/>
      <c r="E30" s="835"/>
      <c r="F30" s="836"/>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35"/>
      <c r="AZ30" s="835"/>
      <c r="BA30" s="89"/>
      <c r="BB30" s="396"/>
      <c r="BC30" s="516"/>
      <c r="BD30" s="397"/>
      <c r="BE30" s="397"/>
      <c r="BF30" s="397"/>
      <c r="BG30" s="397"/>
      <c r="BH30" s="397"/>
      <c r="BI30" s="397"/>
      <c r="BJ30" s="397"/>
      <c r="BK30" s="397"/>
      <c r="BL30" s="397"/>
      <c r="BM30" s="397"/>
      <c r="BN30" s="397"/>
      <c r="BO30" s="397"/>
      <c r="BP30" s="397"/>
      <c r="BQ30" s="397"/>
      <c r="BR30" s="397"/>
    </row>
    <row r="31" spans="3:54" ht="16.5" customHeight="1">
      <c r="C31" s="91"/>
      <c r="D31" s="835"/>
      <c r="E31" s="835"/>
      <c r="F31" s="836"/>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835"/>
      <c r="AZ31" s="835"/>
      <c r="BA31" s="89"/>
      <c r="BB31" s="310"/>
    </row>
    <row r="32" spans="3:54" ht="16.5" customHeight="1">
      <c r="C32" s="91"/>
      <c r="D32" s="835"/>
      <c r="E32" s="835"/>
      <c r="F32" s="836"/>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35"/>
      <c r="AZ32" s="835"/>
      <c r="BA32" s="89"/>
      <c r="BB32" s="310"/>
    </row>
    <row r="33" spans="3:54" ht="16.5" customHeight="1">
      <c r="C33" s="91"/>
      <c r="D33" s="835"/>
      <c r="E33" s="835"/>
      <c r="F33" s="836"/>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35"/>
      <c r="AZ33" s="835"/>
      <c r="BA33" s="89"/>
      <c r="BB33" s="310"/>
    </row>
    <row r="34" spans="3:54" ht="16.5" customHeight="1">
      <c r="C34" s="91"/>
      <c r="D34" s="835"/>
      <c r="E34" s="835"/>
      <c r="F34" s="836"/>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5"/>
      <c r="AX34" s="835"/>
      <c r="AY34" s="835"/>
      <c r="AZ34" s="835"/>
      <c r="BA34" s="89"/>
      <c r="BB34" s="310"/>
    </row>
    <row r="35" spans="3:54" ht="16.5" customHeight="1">
      <c r="C35" s="91"/>
      <c r="D35" s="835"/>
      <c r="E35" s="835"/>
      <c r="F35" s="836"/>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35"/>
      <c r="AZ35" s="835"/>
      <c r="BA35" s="89"/>
      <c r="BB35" s="310"/>
    </row>
    <row r="36" spans="3:54" ht="16.5" customHeight="1">
      <c r="C36" s="91"/>
      <c r="D36" s="835"/>
      <c r="E36" s="835"/>
      <c r="F36" s="836"/>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35"/>
      <c r="AZ36" s="835"/>
      <c r="BA36" s="89"/>
      <c r="BB36" s="310"/>
    </row>
    <row r="37" spans="3:54" ht="16.5" customHeight="1">
      <c r="C37" s="91"/>
      <c r="D37" s="835"/>
      <c r="E37" s="835"/>
      <c r="F37" s="836"/>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35"/>
      <c r="AZ37" s="835"/>
      <c r="BA37" s="89"/>
      <c r="BB37" s="310"/>
    </row>
    <row r="38" spans="3:54" ht="16.5" customHeight="1">
      <c r="C38" s="91"/>
      <c r="D38" s="835"/>
      <c r="E38" s="835"/>
      <c r="F38" s="836"/>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35"/>
      <c r="AZ38" s="835"/>
      <c r="BA38" s="89"/>
      <c r="BB38" s="310"/>
    </row>
    <row r="39" spans="3:54" ht="16.5" customHeight="1">
      <c r="C39" s="91"/>
      <c r="D39" s="835"/>
      <c r="E39" s="835"/>
      <c r="F39" s="836"/>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35"/>
      <c r="AZ39" s="835"/>
      <c r="BA39" s="89"/>
      <c r="BB39" s="310"/>
    </row>
    <row r="40" spans="3:54" ht="16.5" customHeight="1">
      <c r="C40" s="91"/>
      <c r="D40" s="835"/>
      <c r="E40" s="835"/>
      <c r="F40" s="836"/>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35"/>
      <c r="AZ40" s="835"/>
      <c r="BA40" s="89"/>
      <c r="BB40" s="310"/>
    </row>
    <row r="41" spans="3:54" ht="16.5" customHeight="1">
      <c r="C41" s="91"/>
      <c r="D41" s="835"/>
      <c r="E41" s="835"/>
      <c r="F41" s="836"/>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35"/>
      <c r="AZ41" s="835"/>
      <c r="BA41" s="89"/>
      <c r="BB41" s="310"/>
    </row>
    <row r="42" spans="3:54" ht="16.5" customHeight="1">
      <c r="C42" s="91"/>
      <c r="D42" s="835"/>
      <c r="E42" s="835"/>
      <c r="F42" s="836"/>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35"/>
      <c r="AZ42" s="835"/>
      <c r="BA42" s="89"/>
      <c r="BB42" s="310"/>
    </row>
    <row r="43" spans="3:54" ht="16.5" customHeight="1">
      <c r="C43" s="91"/>
      <c r="D43" s="835"/>
      <c r="E43" s="835"/>
      <c r="F43" s="836"/>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35"/>
      <c r="AZ43" s="835"/>
      <c r="BA43" s="89"/>
      <c r="BB43" s="310"/>
    </row>
    <row r="44" spans="3:54" ht="16.5" customHeight="1">
      <c r="C44" s="91"/>
      <c r="D44" s="835"/>
      <c r="E44" s="835"/>
      <c r="F44" s="836"/>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35"/>
      <c r="AZ44" s="835"/>
      <c r="BA44" s="89"/>
      <c r="BB44" s="310"/>
    </row>
    <row r="45" spans="3:54" ht="16.5" customHeight="1">
      <c r="C45" s="91"/>
      <c r="D45" s="835"/>
      <c r="E45" s="835"/>
      <c r="F45" s="836"/>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35"/>
      <c r="AZ45" s="835"/>
      <c r="BA45" s="89"/>
      <c r="BB45" s="310"/>
    </row>
    <row r="46" spans="3:54" ht="16.5" customHeight="1">
      <c r="C46" s="91"/>
      <c r="D46" s="835"/>
      <c r="E46" s="835"/>
      <c r="F46" s="836"/>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35"/>
      <c r="AZ46" s="835"/>
      <c r="BA46" s="89"/>
      <c r="BB46" s="310"/>
    </row>
    <row r="47" spans="3:54" ht="16.5" customHeight="1">
      <c r="C47" s="91"/>
      <c r="D47" s="835"/>
      <c r="E47" s="835"/>
      <c r="F47" s="836"/>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835"/>
      <c r="AZ47" s="835"/>
      <c r="BA47" s="89"/>
      <c r="BB47" s="310"/>
    </row>
    <row r="48" spans="3:53" ht="16.5" customHeight="1">
      <c r="C48" s="92"/>
      <c r="D48" s="831"/>
      <c r="E48" s="831"/>
      <c r="F48" s="832"/>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c r="AR48" s="831"/>
      <c r="AS48" s="831"/>
      <c r="AT48" s="831"/>
      <c r="AU48" s="831"/>
      <c r="AV48" s="831"/>
      <c r="AW48" s="831"/>
      <c r="AX48" s="831"/>
      <c r="AY48" s="831"/>
      <c r="AZ48" s="831"/>
      <c r="BA48" s="89"/>
    </row>
    <row r="49" spans="3:52" ht="12.75">
      <c r="C49" s="16"/>
      <c r="D49" s="833"/>
      <c r="E49" s="833"/>
      <c r="F49" s="834"/>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3"/>
    </row>
    <row r="50" spans="3:4" ht="12.75">
      <c r="C50" s="16"/>
      <c r="D50" s="16"/>
    </row>
    <row r="51" spans="3:4" ht="12.75">
      <c r="C51" s="16"/>
      <c r="D51" s="16"/>
    </row>
  </sheetData>
  <sheetProtection formatCells="0" formatColumns="0" formatRows="0" insertColumns="0"/>
  <mergeCells count="34">
    <mergeCell ref="C1:E1"/>
    <mergeCell ref="C4:AU4"/>
    <mergeCell ref="D19:AU19"/>
    <mergeCell ref="D20:AV20"/>
    <mergeCell ref="D30:AZ30"/>
    <mergeCell ref="D31:AZ31"/>
    <mergeCell ref="D29:AZ29"/>
    <mergeCell ref="BM5:BN5"/>
    <mergeCell ref="D27:AZ27"/>
    <mergeCell ref="D26:AZ26"/>
    <mergeCell ref="D22:AU22"/>
    <mergeCell ref="BB7:CM7"/>
    <mergeCell ref="D28:AZ28"/>
    <mergeCell ref="D21:AV21"/>
    <mergeCell ref="BG5:BH5"/>
    <mergeCell ref="D43:AZ43"/>
    <mergeCell ref="D36:AZ36"/>
    <mergeCell ref="D37:AZ37"/>
    <mergeCell ref="D38:AZ38"/>
    <mergeCell ref="D39:AZ39"/>
    <mergeCell ref="D32:AZ32"/>
    <mergeCell ref="D33:AZ33"/>
    <mergeCell ref="D34:AZ34"/>
    <mergeCell ref="D35:AZ35"/>
    <mergeCell ref="BD1:CO1"/>
    <mergeCell ref="D48:AZ48"/>
    <mergeCell ref="D49:AZ49"/>
    <mergeCell ref="D44:AZ44"/>
    <mergeCell ref="D45:AZ45"/>
    <mergeCell ref="D46:AZ46"/>
    <mergeCell ref="D47:AZ47"/>
    <mergeCell ref="D40:AZ40"/>
    <mergeCell ref="D41:AZ41"/>
    <mergeCell ref="D42:AZ42"/>
  </mergeCells>
  <conditionalFormatting sqref="F16">
    <cfRule type="cellIs" priority="29" dxfId="0" operator="lessThan" stopIfTrue="1">
      <formula>F9+F10+F11+F12+F13+F14+F15-(0.01*(F9+F10+F11+F12+F13+F14+F15))</formula>
    </cfRule>
  </conditionalFormatting>
  <conditionalFormatting sqref="H16">
    <cfRule type="cellIs" priority="28" dxfId="0" operator="lessThan" stopIfTrue="1">
      <formula>H9+H10+H11+H12+H13+H14+H15-(0.01*(H9+H10+H11+H12+H13+H14+H15))</formula>
    </cfRule>
  </conditionalFormatting>
  <conditionalFormatting sqref="J16">
    <cfRule type="cellIs" priority="27" dxfId="0" operator="lessThan" stopIfTrue="1">
      <formula>J9+J10+J11+J12+J13+J14+J15-(0.01*(J9+J10+J11+J12+J13+J14+J15))</formula>
    </cfRule>
  </conditionalFormatting>
  <conditionalFormatting sqref="L16">
    <cfRule type="cellIs" priority="26" dxfId="0" operator="lessThan" stopIfTrue="1">
      <formula>L9+L10+L11+L12+L13+L14+L15-(0.01*(L9+L10+L11+L12+L13+L14+L15))</formula>
    </cfRule>
  </conditionalFormatting>
  <conditionalFormatting sqref="P16">
    <cfRule type="cellIs" priority="25" dxfId="0" operator="lessThan" stopIfTrue="1">
      <formula>P9+P10+P11+P12+P13+P14+P15-(0.01*(P9+P10+P11+P12+P13+P14+P15))</formula>
    </cfRule>
  </conditionalFormatting>
  <conditionalFormatting sqref="R16">
    <cfRule type="cellIs" priority="24" dxfId="0" operator="lessThan" stopIfTrue="1">
      <formula>R9+R10+R11+R12+R13+R14+R15-(0.01*(R9+R10+R11+R12+R13+R14+R15))</formula>
    </cfRule>
  </conditionalFormatting>
  <conditionalFormatting sqref="T16">
    <cfRule type="cellIs" priority="23" dxfId="0" operator="lessThan" stopIfTrue="1">
      <formula>T9+T10+T11+T12+T13+T14+T15-(0.01*(T9+T10+T11+T12+T13+T14+T15))</formula>
    </cfRule>
  </conditionalFormatting>
  <conditionalFormatting sqref="V16">
    <cfRule type="cellIs" priority="22" dxfId="0" operator="lessThan" stopIfTrue="1">
      <formula>V9+V10+V11+V12+V13+V14+V15-(0.01*(V9+V10+V11+V12+V13+V14+V15))</formula>
    </cfRule>
  </conditionalFormatting>
  <conditionalFormatting sqref="Z16">
    <cfRule type="cellIs" priority="21" dxfId="0" operator="lessThan" stopIfTrue="1">
      <formula>Z9+Z10+Z11+Z12+Z13+Z14+Z15-(0.01*(Z9+Z10+Z11+Z12+Z13+Z14+Z15))</formula>
    </cfRule>
  </conditionalFormatting>
  <conditionalFormatting sqref="AB16">
    <cfRule type="cellIs" priority="20" dxfId="0" operator="lessThan" stopIfTrue="1">
      <formula>AB9+AB10+AB11+AB12+AB13+AB14+AB15-(0.01*(AB9+AB10+AB11+AB12+AB13+AB14+AB15))</formula>
    </cfRule>
  </conditionalFormatting>
  <conditionalFormatting sqref="AD16">
    <cfRule type="cellIs" priority="19" dxfId="0" operator="lessThan" stopIfTrue="1">
      <formula>AD9+AD10+AD11+AD12+AD13+AD14+AD15-(0.01*(AD9+AD10+AD11+AD12+AD13+AD14+AD15))</formula>
    </cfRule>
  </conditionalFormatting>
  <conditionalFormatting sqref="AF16">
    <cfRule type="cellIs" priority="18" dxfId="0" operator="lessThan" stopIfTrue="1">
      <formula>AF9+AF10+AF11+AF12+AF13+AF14+AF15-(0.01*(AF9+AF10+AF11+AF12+AF13+AF14+AF15))</formula>
    </cfRule>
  </conditionalFormatting>
  <conditionalFormatting sqref="AH16">
    <cfRule type="cellIs" priority="17" dxfId="0" operator="lessThan" stopIfTrue="1">
      <formula>AH9+AH10+AH11+AH12+AH13+AH14+AH15-(0.01*(AH9+AH10+AH11+AH12+AH13+AH14+AH15))</formula>
    </cfRule>
  </conditionalFormatting>
  <conditionalFormatting sqref="AJ16">
    <cfRule type="cellIs" priority="16" dxfId="0" operator="lessThan" stopIfTrue="1">
      <formula>AJ9+AJ10+AJ11+AJ12+AJ13+AJ14+AJ15-(0.01*(AJ9+AJ10+AJ11+AJ12+AJ13+AJ14+AJ15))</formula>
    </cfRule>
  </conditionalFormatting>
  <conditionalFormatting sqref="AN16">
    <cfRule type="cellIs" priority="15" dxfId="0" operator="lessThan" stopIfTrue="1">
      <formula>AN9+AN10+AN11+AN12+AN13+AN14+AN15-(0.01*(AN9+AN10+AN11+AN12+AN13+AN14+AN15))</formula>
    </cfRule>
  </conditionalFormatting>
  <conditionalFormatting sqref="AP16">
    <cfRule type="cellIs" priority="14" dxfId="0" operator="lessThan" stopIfTrue="1">
      <formula>AP9+AP10+AP11+AP12+AP13+AP14+AP15-(0.01*(AP9+AP10+AP11+AP12+AP13+AP14+AP15))</formula>
    </cfRule>
  </conditionalFormatting>
  <conditionalFormatting sqref="AR16">
    <cfRule type="cellIs" priority="13" dxfId="0" operator="lessThan" stopIfTrue="1">
      <formula>AR9+AR10+AR11+AR12+AR13+AR14+AR15-(0.01*(AR9+AR10+AR11+AR12+AR13+AR14+AR15))</formula>
    </cfRule>
  </conditionalFormatting>
  <conditionalFormatting sqref="AT16">
    <cfRule type="cellIs" priority="12" dxfId="0" operator="lessThan" stopIfTrue="1">
      <formula>AT9+AT10+AT11+AT12+AT13+AT14+AT15-(0.01*(AT9+AT10+AT11+AT12+AT13+AT14+AT15))</formula>
    </cfRule>
  </conditionalFormatting>
  <conditionalFormatting sqref="AV16">
    <cfRule type="cellIs" priority="11" dxfId="0" operator="lessThan" stopIfTrue="1">
      <formula>AV9+AV10+AV11+AV12+AV13+AV14+AV15-(0.01*(AV9+AV10+AV11+AV12+AV13+AV14+AV15))</formula>
    </cfRule>
  </conditionalFormatting>
  <conditionalFormatting sqref="X16">
    <cfRule type="cellIs" priority="10" dxfId="0" operator="lessThan" stopIfTrue="1">
      <formula>X9+X10+X11+X12+X13+X14+X15-(0.01*(X9+X10+X11+X12+X13+X14+X15))</formula>
    </cfRule>
  </conditionalFormatting>
  <conditionalFormatting sqref="N16">
    <cfRule type="cellIs" priority="9" dxfId="0" operator="lessThan" stopIfTrue="1">
      <formula>N9+N10+N11+N12+N13+N14+N15-(0.01*(N9+N10+N11+N12+N13+N14+N15))</formula>
    </cfRule>
  </conditionalFormatting>
  <conditionalFormatting sqref="AL16">
    <cfRule type="cellIs" priority="8" dxfId="0" operator="lessThan" stopIfTrue="1">
      <formula>AL9+AL10+AL11+AL12+AL13+AL14+AL15-(0.01*(AL9+AL10+AL11+AL12+AL13+AL14+AL15))</formula>
    </cfRule>
  </conditionalFormatting>
  <conditionalFormatting sqref="CK9:CK16 CI9:CI16 CG9:CG16 CE9:CE16 CC9:CC16 CA9:CA16 BY9:BY16 BW9:BW16 BU9:BU16 BS9:BS16 BQ9:BQ16 CU9:CU16 CQ9:CQ16 CS9:CS16 CM9:CM16 CO9:CO16 BI9:BI16 BK9:BK16 BM9:BM16 BO9:BO16">
    <cfRule type="cellIs" priority="6" dxfId="0" operator="equal" stopIfTrue="1">
      <formula>"&gt; 25%"</formula>
    </cfRule>
  </conditionalFormatting>
  <conditionalFormatting sqref="BG9:BG16">
    <cfRule type="cellIs" priority="7" dxfId="0" operator="equal" stopIfTrue="1">
      <formula>"&gt; 100%"</formula>
    </cfRule>
  </conditionalFormatting>
  <conditionalFormatting sqref="CU23 CS23 CQ23 CO23 CM23 CK23 CI23 CG23 CE23 CC23 CA23 BY23 BW23 BU23 BS23 BQ23 BO23 BE23 BG23 BI23 BK23 BM23">
    <cfRule type="cellIs" priority="2" dxfId="310" operator="equal" stopIfTrue="1">
      <formula>0</formula>
    </cfRule>
  </conditionalFormatting>
  <conditionalFormatting sqref="CM24 BG24 BO24 BQ24 BS24 BU24 BW24 BY24 CA24 CC24 CE24 CG24 CI24 CK24 CU24 CS24 CQ24 CO24 BE24 BI24 BK24 BM24">
    <cfRule type="cellIs" priority="3" dxfId="0" operator="equal" stopIfTrue="1">
      <formula>"&lt;&gt;"</formula>
    </cfRule>
  </conditionalFormatting>
  <conditionalFormatting sqref="BE22 BG22 BO22 BQ22 BS22 BU22 BW22 BY22 CA22 CC22 CE22 CG22 CI22 CK22 CU22 CS22 CQ22 CM22 CO22 BI22 BK22 BM22">
    <cfRule type="cellIs" priority="4" dxfId="0" operator="equal" stopIfTrue="1">
      <formula>"&lt;&gt;"</formula>
    </cfRule>
    <cfRule type="cellIs" priority="5" dxfId="0" operator="equal" stopIfTrue="1">
      <formula>"8&lt;9"</formula>
    </cfRule>
  </conditionalFormatting>
  <conditionalFormatting sqref="AX16">
    <cfRule type="cellIs" priority="1" dxfId="0" operator="lessThan" stopIfTrue="1">
      <formula>AX9+AX10+AX11+AX12+AX13+AX14+AX15-(0.01*(AX9+AX10+AX11+AX12+AX13+AX14+AX15))</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&amp;C&amp;8UNSD/UNEP Questionnaire 2016 on Environment Statistics - Waste Section - p.&amp;P</oddFooter>
  </headerFooter>
  <rowBreaks count="1" manualBreakCount="1">
    <brk id="22" max="255" man="1"/>
  </rowBreaks>
  <ignoredErrors>
    <ignoredError sqref="BE22" formulaRange="1"/>
    <ignoredError sqref="BE23" evalError="1"/>
  </ignoredErrors>
  <legacyDrawing r:id="rId2"/>
</worksheet>
</file>

<file path=xl/worksheets/sheet5.xml><?xml version="1.0" encoding="utf-8"?>
<worksheet xmlns="http://schemas.openxmlformats.org/spreadsheetml/2006/main" xmlns:r="http://schemas.openxmlformats.org/officeDocument/2006/relationships">
  <dimension ref="A1:DH60"/>
  <sheetViews>
    <sheetView showGridLines="0" zoomScale="85" zoomScaleNormal="85" zoomScaleSheetLayoutView="100" workbookViewId="0" topLeftCell="C1">
      <selection activeCell="C1" sqref="C1:E1"/>
    </sheetView>
  </sheetViews>
  <sheetFormatPr defaultColWidth="9.140625" defaultRowHeight="12.75"/>
  <cols>
    <col min="1" max="2" width="5.57421875" style="415" hidden="1" customWidth="1"/>
    <col min="3" max="3" width="9.421875" style="0" customWidth="1"/>
    <col min="4" max="4" width="31.57421875" style="0" customWidth="1"/>
    <col min="5" max="5" width="8.421875" style="0"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0" customWidth="1"/>
    <col min="52" max="52" width="5.421875" style="298" customWidth="1"/>
    <col min="53" max="53" width="42.57421875" style="298" customWidth="1"/>
    <col min="54" max="54" width="8.00390625" style="298" customWidth="1"/>
    <col min="55" max="55" width="6.421875" style="298" customWidth="1"/>
    <col min="56" max="56" width="2.421875" style="298" customWidth="1"/>
    <col min="57" max="57" width="6.421875" style="298" customWidth="1"/>
    <col min="58" max="58" width="1.421875" style="298" customWidth="1"/>
    <col min="59" max="59" width="5.7109375" style="345" customWidth="1"/>
    <col min="60" max="60" width="1.57421875" style="346" customWidth="1"/>
    <col min="61" max="61" width="5.7109375" style="345" customWidth="1"/>
    <col min="62" max="62" width="1.57421875" style="346" customWidth="1"/>
    <col min="63" max="63" width="5.7109375" style="345" customWidth="1"/>
    <col min="64" max="64" width="1.57421875" style="346" customWidth="1"/>
    <col min="65" max="65" width="5.7109375" style="345" customWidth="1"/>
    <col min="66" max="66" width="1.57421875" style="346" customWidth="1"/>
    <col min="67" max="67" width="5.7109375" style="345" customWidth="1"/>
    <col min="68" max="68" width="1.57421875" style="346" customWidth="1"/>
    <col min="69" max="69" width="5.7109375" style="345" customWidth="1"/>
    <col min="70" max="70" width="1.57421875" style="346" customWidth="1"/>
    <col min="71" max="71" width="5.7109375" style="345" customWidth="1"/>
    <col min="72" max="72" width="1.57421875" style="346" customWidth="1"/>
    <col min="73" max="73" width="5.7109375" style="345" customWidth="1"/>
    <col min="74" max="74" width="1.57421875" style="346" customWidth="1"/>
    <col min="75" max="75" width="5.7109375" style="345" customWidth="1"/>
    <col min="76" max="76" width="1.57421875" style="346" customWidth="1"/>
    <col min="77" max="77" width="5.7109375" style="345" customWidth="1"/>
    <col min="78" max="78" width="1.57421875" style="346" customWidth="1"/>
    <col min="79" max="79" width="5.7109375" style="345" customWidth="1"/>
    <col min="80" max="80" width="1.57421875" style="346" customWidth="1"/>
    <col min="81" max="81" width="5.7109375" style="345" customWidth="1"/>
    <col min="82" max="82" width="1.57421875" style="346" customWidth="1"/>
    <col min="83" max="83" width="5.7109375" style="345" customWidth="1"/>
    <col min="84" max="84" width="1.57421875" style="346" customWidth="1"/>
    <col min="85" max="85" width="5.7109375" style="345" customWidth="1"/>
    <col min="86" max="86" width="1.57421875" style="346" customWidth="1"/>
    <col min="87" max="87" width="5.7109375" style="345" customWidth="1"/>
    <col min="88" max="88" width="1.57421875" style="346" customWidth="1"/>
    <col min="89" max="89" width="5.7109375" style="298" customWidth="1"/>
    <col min="90" max="90" width="1.57421875" style="298" customWidth="1"/>
    <col min="91" max="91" width="5.7109375" style="298" customWidth="1"/>
    <col min="92" max="92" width="1.57421875" style="298" customWidth="1"/>
    <col min="93" max="93" width="5.7109375" style="345" customWidth="1"/>
    <col min="94" max="94" width="1.57421875" style="346" customWidth="1"/>
    <col min="95" max="95" width="5.7109375" style="298" customWidth="1"/>
    <col min="96" max="96" width="1.57421875" style="298" customWidth="1"/>
    <col min="97" max="97" width="5.7109375" style="298" customWidth="1"/>
    <col min="98" max="98" width="1.57421875" style="298" customWidth="1"/>
  </cols>
  <sheetData>
    <row r="1" spans="2:95" ht="16.5" customHeight="1">
      <c r="B1" s="415">
        <v>0</v>
      </c>
      <c r="C1" s="850" t="s">
        <v>85</v>
      </c>
      <c r="D1" s="850"/>
      <c r="E1" s="850"/>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46"/>
      <c r="AY1" s="1"/>
      <c r="AZ1" s="421" t="s">
        <v>202</v>
      </c>
      <c r="BG1" s="328"/>
      <c r="BH1" s="329"/>
      <c r="BI1" s="328"/>
      <c r="BJ1" s="329"/>
      <c r="BK1" s="328"/>
      <c r="BL1" s="329"/>
      <c r="BM1" s="328"/>
      <c r="BN1" s="329"/>
      <c r="BO1" s="328"/>
      <c r="BP1" s="329"/>
      <c r="BQ1" s="328"/>
      <c r="BR1" s="329"/>
      <c r="BS1" s="328"/>
      <c r="BT1" s="329"/>
      <c r="BU1" s="328"/>
      <c r="BV1" s="329"/>
      <c r="BW1" s="328"/>
      <c r="BX1" s="329"/>
      <c r="BY1" s="328"/>
      <c r="BZ1" s="329"/>
      <c r="CA1" s="328"/>
      <c r="CB1" s="329"/>
      <c r="CC1" s="328"/>
      <c r="CD1" s="329"/>
      <c r="CE1" s="328"/>
      <c r="CF1" s="329"/>
      <c r="CG1" s="328"/>
      <c r="CH1" s="330"/>
      <c r="CI1" s="328"/>
      <c r="CJ1" s="330"/>
      <c r="CK1" s="297"/>
      <c r="CO1" s="328"/>
      <c r="CP1" s="330"/>
      <c r="CQ1" s="297"/>
    </row>
    <row r="2" spans="3:95" ht="12.75">
      <c r="C2" s="62"/>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31"/>
      <c r="CF2" s="332"/>
      <c r="CG2" s="331"/>
      <c r="CH2" s="332"/>
      <c r="CI2" s="331"/>
      <c r="CJ2" s="332"/>
      <c r="CK2" s="297"/>
      <c r="CO2" s="331"/>
      <c r="CP2" s="332"/>
      <c r="CQ2" s="297"/>
    </row>
    <row r="3" spans="1:99" s="11" customFormat="1" ht="17.25" customHeight="1">
      <c r="A3" s="415"/>
      <c r="B3" s="415">
        <v>659</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7"/>
      <c r="AJ3" s="256"/>
      <c r="AK3" s="255"/>
      <c r="AL3" s="256"/>
      <c r="AM3" s="255"/>
      <c r="AN3" s="258"/>
      <c r="AO3" s="640"/>
      <c r="AP3" s="127"/>
      <c r="AQ3" s="640"/>
      <c r="AR3" s="127"/>
      <c r="AS3" s="640"/>
      <c r="AT3" s="127"/>
      <c r="AU3" s="640"/>
      <c r="AV3" s="258"/>
      <c r="AW3" s="640"/>
      <c r="AX3" s="268"/>
      <c r="AY3" s="14"/>
      <c r="AZ3" s="516" t="s">
        <v>212</v>
      </c>
      <c r="BA3" s="519"/>
      <c r="BB3" s="315"/>
      <c r="BC3" s="316"/>
      <c r="BD3" s="427"/>
      <c r="BE3" s="427"/>
      <c r="BF3" s="427"/>
      <c r="BG3" s="427"/>
      <c r="BH3" s="295"/>
      <c r="BI3" s="295"/>
      <c r="BJ3" s="295"/>
      <c r="BK3" s="295"/>
      <c r="BL3" s="295"/>
      <c r="BM3" s="427"/>
      <c r="BN3" s="295"/>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9" s="11" customFormat="1" ht="3.75" customHeight="1">
      <c r="A4" s="415"/>
      <c r="B4" s="415"/>
      <c r="C4" s="443"/>
      <c r="D4" s="444"/>
      <c r="E4" s="445"/>
      <c r="F4" s="259"/>
      <c r="G4" s="260"/>
      <c r="H4" s="261"/>
      <c r="I4" s="260"/>
      <c r="J4" s="261"/>
      <c r="K4" s="260"/>
      <c r="L4" s="261"/>
      <c r="M4" s="260"/>
      <c r="N4" s="261"/>
      <c r="O4" s="260"/>
      <c r="P4" s="261"/>
      <c r="Q4" s="260"/>
      <c r="R4" s="261"/>
      <c r="S4" s="260"/>
      <c r="T4" s="261"/>
      <c r="U4" s="260"/>
      <c r="V4" s="259"/>
      <c r="W4" s="260"/>
      <c r="X4" s="259"/>
      <c r="Y4" s="260"/>
      <c r="Z4" s="259"/>
      <c r="AA4" s="619"/>
      <c r="AB4" s="443"/>
      <c r="AC4" s="260"/>
      <c r="AD4" s="259"/>
      <c r="AE4" s="260"/>
      <c r="AF4" s="261"/>
      <c r="AG4" s="260"/>
      <c r="AH4" s="259"/>
      <c r="AI4" s="260"/>
      <c r="AJ4" s="259"/>
      <c r="AK4" s="260"/>
      <c r="AL4" s="259"/>
      <c r="AM4" s="260"/>
      <c r="AN4" s="446"/>
      <c r="AO4" s="655"/>
      <c r="AP4" s="2"/>
      <c r="AQ4" s="655"/>
      <c r="AR4" s="2"/>
      <c r="AS4" s="655"/>
      <c r="AT4" s="2"/>
      <c r="AU4" s="655"/>
      <c r="AV4" s="446"/>
      <c r="AW4" s="655"/>
      <c r="AX4" s="268"/>
      <c r="AY4" s="14"/>
      <c r="AZ4" s="516"/>
      <c r="BA4" s="519"/>
      <c r="BB4" s="315"/>
      <c r="BC4" s="316"/>
      <c r="BD4" s="427"/>
      <c r="BE4" s="427"/>
      <c r="BF4" s="427"/>
      <c r="BG4" s="427"/>
      <c r="BH4" s="295"/>
      <c r="BI4" s="295"/>
      <c r="BJ4" s="295"/>
      <c r="BK4" s="295"/>
      <c r="BL4" s="295"/>
      <c r="BM4" s="427"/>
      <c r="BN4" s="295"/>
      <c r="BO4" s="295"/>
      <c r="BP4" s="295"/>
      <c r="BQ4" s="295"/>
      <c r="BR4" s="295"/>
      <c r="BS4" s="295"/>
      <c r="BT4" s="317"/>
      <c r="BU4" s="316"/>
      <c r="BV4" s="316"/>
      <c r="BW4" s="316"/>
      <c r="BX4" s="316"/>
      <c r="BY4" s="316"/>
      <c r="BZ4" s="316"/>
      <c r="CA4" s="317"/>
      <c r="CB4" s="317"/>
      <c r="CC4" s="317"/>
      <c r="CD4" s="316"/>
      <c r="CE4" s="316"/>
      <c r="CF4" s="316"/>
      <c r="CG4" s="316"/>
      <c r="CH4" s="316"/>
      <c r="CI4" s="316"/>
      <c r="CJ4" s="316"/>
      <c r="CK4" s="316"/>
      <c r="CL4" s="314"/>
      <c r="CM4" s="314"/>
      <c r="CN4" s="314"/>
      <c r="CO4" s="316"/>
      <c r="CP4" s="316"/>
      <c r="CQ4" s="316"/>
      <c r="CR4" s="314"/>
      <c r="CS4" s="314"/>
      <c r="CT4" s="314"/>
      <c r="CU4" s="124"/>
    </row>
    <row r="5" spans="3:99" ht="4.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14"/>
      <c r="AZ5" s="516"/>
      <c r="BA5" s="516"/>
      <c r="BG5" s="337"/>
      <c r="BH5" s="338"/>
      <c r="BI5" s="337"/>
      <c r="BJ5" s="338"/>
      <c r="BK5" s="337"/>
      <c r="BL5" s="338"/>
      <c r="BM5" s="337"/>
      <c r="BN5" s="338"/>
      <c r="BO5" s="337"/>
      <c r="BP5" s="338"/>
      <c r="BQ5" s="337"/>
      <c r="BR5" s="338"/>
      <c r="BS5" s="337"/>
      <c r="BT5" s="338"/>
      <c r="BU5" s="337"/>
      <c r="BV5" s="338"/>
      <c r="BW5" s="337"/>
      <c r="BX5" s="338"/>
      <c r="BY5" s="337"/>
      <c r="BZ5" s="338"/>
      <c r="CA5" s="337"/>
      <c r="CB5" s="338"/>
      <c r="CC5" s="337"/>
      <c r="CD5" s="338"/>
      <c r="CE5" s="337"/>
      <c r="CF5" s="338"/>
      <c r="CG5" s="337"/>
      <c r="CH5" s="338"/>
      <c r="CI5" s="337"/>
      <c r="CJ5" s="338"/>
      <c r="CK5" s="314"/>
      <c r="CL5" s="313"/>
      <c r="CM5" s="313"/>
      <c r="CN5" s="313"/>
      <c r="CO5" s="337"/>
      <c r="CP5" s="338"/>
      <c r="CQ5" s="314"/>
      <c r="CR5" s="313"/>
      <c r="CS5" s="313"/>
      <c r="CT5" s="313"/>
      <c r="CU5" s="11"/>
    </row>
    <row r="6" spans="2:95" ht="18.75" customHeight="1">
      <c r="B6" s="612">
        <v>165</v>
      </c>
      <c r="C6" s="862" t="s">
        <v>187</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222"/>
      <c r="AS6" s="659"/>
      <c r="AT6" s="222"/>
      <c r="AU6" s="659"/>
      <c r="AV6" s="222"/>
      <c r="AW6" s="659"/>
      <c r="AX6" s="204"/>
      <c r="AY6" s="15"/>
      <c r="AZ6" s="520" t="s">
        <v>29</v>
      </c>
      <c r="BA6" s="516"/>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263"/>
      <c r="AI7" s="263"/>
      <c r="AJ7" s="264"/>
      <c r="AK7" s="265" t="s">
        <v>194</v>
      </c>
      <c r="AL7" s="266"/>
      <c r="AM7" s="263"/>
      <c r="AN7" s="267"/>
      <c r="AO7" s="641"/>
      <c r="AP7" s="15"/>
      <c r="AQ7" s="644"/>
      <c r="AR7" s="395"/>
      <c r="AS7" s="644"/>
      <c r="AT7" s="395"/>
      <c r="AV7" s="267"/>
      <c r="AW7" s="641"/>
      <c r="AX7" s="200"/>
      <c r="AY7" s="2"/>
      <c r="AZ7" s="515" t="s">
        <v>229</v>
      </c>
      <c r="BA7" s="516"/>
      <c r="BD7" s="299"/>
      <c r="BE7" s="300"/>
      <c r="BF7" s="300"/>
      <c r="BG7" s="301"/>
      <c r="BH7" s="302"/>
      <c r="BI7" s="302"/>
      <c r="BJ7" s="302"/>
      <c r="BK7" s="302"/>
      <c r="BL7" s="302"/>
      <c r="BM7" s="301"/>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5.5" customHeight="1">
      <c r="A8" s="423"/>
      <c r="B8" s="611">
        <v>2</v>
      </c>
      <c r="C8" s="610"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566">
        <v>2011</v>
      </c>
      <c r="AO8" s="657"/>
      <c r="AP8" s="566">
        <v>2012</v>
      </c>
      <c r="AQ8" s="648"/>
      <c r="AR8" s="566">
        <v>2013</v>
      </c>
      <c r="AS8" s="648"/>
      <c r="AT8" s="566">
        <v>2014</v>
      </c>
      <c r="AU8" s="648"/>
      <c r="AV8" s="566">
        <v>2015</v>
      </c>
      <c r="AW8" s="657"/>
      <c r="AX8" s="282"/>
      <c r="AY8" s="284"/>
      <c r="AZ8" s="74" t="s">
        <v>125</v>
      </c>
      <c r="BA8" s="74" t="s">
        <v>126</v>
      </c>
      <c r="BB8" s="74"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8" s="95" customFormat="1" ht="26.25" customHeight="1">
      <c r="A9" s="423"/>
      <c r="B9" s="584">
        <v>2700</v>
      </c>
      <c r="C9" s="723">
        <v>1</v>
      </c>
      <c r="D9" s="724" t="s">
        <v>188</v>
      </c>
      <c r="E9" s="717" t="s">
        <v>135</v>
      </c>
      <c r="F9" s="731"/>
      <c r="G9" s="710"/>
      <c r="H9" s="731"/>
      <c r="I9" s="710"/>
      <c r="J9" s="731"/>
      <c r="K9" s="710"/>
      <c r="L9" s="731"/>
      <c r="M9" s="710"/>
      <c r="N9" s="731"/>
      <c r="O9" s="710"/>
      <c r="P9" s="731"/>
      <c r="Q9" s="710"/>
      <c r="R9" s="731"/>
      <c r="S9" s="710"/>
      <c r="T9" s="731"/>
      <c r="U9" s="710"/>
      <c r="V9" s="731"/>
      <c r="W9" s="710"/>
      <c r="X9" s="731"/>
      <c r="Y9" s="710"/>
      <c r="Z9" s="731"/>
      <c r="AA9" s="710"/>
      <c r="AB9" s="731"/>
      <c r="AC9" s="710"/>
      <c r="AD9" s="731"/>
      <c r="AE9" s="710"/>
      <c r="AF9" s="731"/>
      <c r="AG9" s="710"/>
      <c r="AH9" s="731"/>
      <c r="AI9" s="710"/>
      <c r="AJ9" s="731"/>
      <c r="AK9" s="710"/>
      <c r="AL9" s="731"/>
      <c r="AM9" s="710"/>
      <c r="AN9" s="731"/>
      <c r="AO9" s="710"/>
      <c r="AP9" s="731"/>
      <c r="AQ9" s="710"/>
      <c r="AR9" s="731"/>
      <c r="AS9" s="710"/>
      <c r="AT9" s="731"/>
      <c r="AU9" s="710"/>
      <c r="AV9" s="731"/>
      <c r="AW9" s="710"/>
      <c r="AX9" s="290"/>
      <c r="AY9" s="284"/>
      <c r="AZ9" s="339">
        <v>1</v>
      </c>
      <c r="BA9" s="353" t="s">
        <v>188</v>
      </c>
      <c r="BB9" s="244" t="s">
        <v>135</v>
      </c>
      <c r="BC9" s="360">
        <f>F9</f>
        <v>0</v>
      </c>
      <c r="BD9" s="360"/>
      <c r="BE9" s="360">
        <f>H9</f>
        <v>0</v>
      </c>
      <c r="BF9" s="360"/>
      <c r="BG9" s="360">
        <f>J9</f>
        <v>0</v>
      </c>
      <c r="BH9" s="360"/>
      <c r="BI9" s="360">
        <f>L9</f>
        <v>0</v>
      </c>
      <c r="BJ9" s="360"/>
      <c r="BK9" s="360">
        <f>N9</f>
        <v>0</v>
      </c>
      <c r="BL9" s="360"/>
      <c r="BM9" s="360">
        <f>P9</f>
        <v>0</v>
      </c>
      <c r="BN9" s="360"/>
      <c r="BO9" s="360">
        <f>R9</f>
        <v>0</v>
      </c>
      <c r="BP9" s="360"/>
      <c r="BQ9" s="360">
        <f>T9</f>
        <v>0</v>
      </c>
      <c r="BR9" s="360"/>
      <c r="BS9" s="360">
        <f>V9</f>
        <v>0</v>
      </c>
      <c r="BT9" s="360"/>
      <c r="BU9" s="360">
        <f>X9</f>
        <v>0</v>
      </c>
      <c r="BV9" s="360"/>
      <c r="BW9" s="360">
        <f>Z9</f>
        <v>0</v>
      </c>
      <c r="BX9" s="360"/>
      <c r="BY9" s="360">
        <f>AB9</f>
        <v>0</v>
      </c>
      <c r="BZ9" s="360"/>
      <c r="CA9" s="360">
        <f>AD9</f>
        <v>0</v>
      </c>
      <c r="CB9" s="360"/>
      <c r="CC9" s="360">
        <f>AF9</f>
        <v>0</v>
      </c>
      <c r="CD9" s="360"/>
      <c r="CE9" s="360">
        <f>AH9</f>
        <v>0</v>
      </c>
      <c r="CF9" s="360"/>
      <c r="CG9" s="360">
        <f>AJ9</f>
        <v>0</v>
      </c>
      <c r="CH9" s="360"/>
      <c r="CI9" s="360">
        <f>AL9</f>
        <v>0</v>
      </c>
      <c r="CJ9" s="360"/>
      <c r="CK9" s="360">
        <f>AN9</f>
        <v>0</v>
      </c>
      <c r="CL9" s="360"/>
      <c r="CM9" s="360">
        <f>AP9</f>
        <v>0</v>
      </c>
      <c r="CN9" s="340"/>
      <c r="CO9" s="360">
        <f>AR9</f>
        <v>0</v>
      </c>
      <c r="CP9" s="360"/>
      <c r="CQ9" s="360">
        <f>AT9</f>
        <v>0</v>
      </c>
      <c r="CR9" s="360"/>
      <c r="CS9" s="360">
        <f>AV9</f>
        <v>0</v>
      </c>
      <c r="CT9" s="340"/>
    </row>
    <row r="10" spans="2:98" ht="26.25" customHeight="1">
      <c r="B10" s="425">
        <v>2830</v>
      </c>
      <c r="C10" s="717">
        <v>2</v>
      </c>
      <c r="D10" s="725" t="s">
        <v>35</v>
      </c>
      <c r="E10" s="717" t="s">
        <v>135</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91"/>
      <c r="AY10" s="79"/>
      <c r="AZ10" s="244">
        <v>10</v>
      </c>
      <c r="BA10" s="341" t="s">
        <v>208</v>
      </c>
      <c r="BB10" s="244" t="s">
        <v>135</v>
      </c>
      <c r="BC10" s="361">
        <f>F19</f>
        <v>0</v>
      </c>
      <c r="BD10" s="361"/>
      <c r="BE10" s="361">
        <f>H19</f>
        <v>0</v>
      </c>
      <c r="BF10" s="361"/>
      <c r="BG10" s="361">
        <f>J19</f>
        <v>0</v>
      </c>
      <c r="BH10" s="361"/>
      <c r="BI10" s="361">
        <f>L19</f>
        <v>0</v>
      </c>
      <c r="BJ10" s="361"/>
      <c r="BK10" s="361">
        <f>N19</f>
        <v>0</v>
      </c>
      <c r="BL10" s="361"/>
      <c r="BM10" s="361">
        <f>P19</f>
        <v>0</v>
      </c>
      <c r="BN10" s="361"/>
      <c r="BO10" s="361">
        <f>R19</f>
        <v>0</v>
      </c>
      <c r="BP10" s="361"/>
      <c r="BQ10" s="361">
        <f>T19</f>
        <v>0</v>
      </c>
      <c r="BR10" s="361"/>
      <c r="BS10" s="361">
        <f>V19</f>
        <v>0</v>
      </c>
      <c r="BT10" s="361"/>
      <c r="BU10" s="361">
        <f>X19</f>
        <v>0</v>
      </c>
      <c r="BV10" s="361"/>
      <c r="BW10" s="361">
        <f>Z19</f>
        <v>0</v>
      </c>
      <c r="BX10" s="361"/>
      <c r="BY10" s="361">
        <f>AB19</f>
        <v>0</v>
      </c>
      <c r="BZ10" s="361"/>
      <c r="CA10" s="361">
        <f>AD19</f>
        <v>0</v>
      </c>
      <c r="CB10" s="361"/>
      <c r="CC10" s="361">
        <f>AF19</f>
        <v>0</v>
      </c>
      <c r="CD10" s="361"/>
      <c r="CE10" s="361">
        <f>AH19</f>
        <v>0</v>
      </c>
      <c r="CF10" s="361"/>
      <c r="CG10" s="361">
        <f>AJ19</f>
        <v>0</v>
      </c>
      <c r="CH10" s="361"/>
      <c r="CI10" s="361">
        <f>AL19</f>
        <v>0</v>
      </c>
      <c r="CJ10" s="361"/>
      <c r="CK10" s="361">
        <f>AN19</f>
        <v>0</v>
      </c>
      <c r="CL10" s="361"/>
      <c r="CM10" s="361">
        <f>AP19</f>
        <v>0</v>
      </c>
      <c r="CN10" s="342"/>
      <c r="CO10" s="361">
        <f>AR19</f>
        <v>0</v>
      </c>
      <c r="CP10" s="361"/>
      <c r="CQ10" s="361">
        <f>AT19</f>
        <v>0</v>
      </c>
      <c r="CR10" s="361"/>
      <c r="CS10" s="361">
        <f>AV19</f>
        <v>0</v>
      </c>
      <c r="CT10" s="342"/>
    </row>
    <row r="11" spans="2:98" ht="21" customHeight="1">
      <c r="B11" s="425">
        <v>1778</v>
      </c>
      <c r="C11" s="716">
        <v>3</v>
      </c>
      <c r="D11" s="725" t="s">
        <v>36</v>
      </c>
      <c r="E11" s="716" t="s">
        <v>135</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271"/>
      <c r="AY11" s="96"/>
      <c r="AZ11" s="479" t="s">
        <v>225</v>
      </c>
      <c r="BA11" s="481" t="s">
        <v>236</v>
      </c>
      <c r="BB11" s="318"/>
      <c r="BC11" s="320" t="s">
        <v>25</v>
      </c>
      <c r="BD11" s="342"/>
      <c r="BE11" s="320" t="s">
        <v>25</v>
      </c>
      <c r="BF11" s="342"/>
      <c r="BG11" s="393" t="str">
        <f>IF(BG9=AY10,"ok","&lt;&gt;")</f>
        <v>ok</v>
      </c>
      <c r="BH11" s="393"/>
      <c r="BI11" s="393" t="str">
        <f>IF(BI9=BG10,"ok","&lt;&gt;")</f>
        <v>ok</v>
      </c>
      <c r="BJ11" s="393"/>
      <c r="BK11" s="393" t="str">
        <f>IF(BK9=BI10,"ok","&lt;&gt;")</f>
        <v>ok</v>
      </c>
      <c r="BL11" s="393"/>
      <c r="BM11" s="393" t="str">
        <f>IF(BM9=BK10,"ok","&lt;&gt;")</f>
        <v>ok</v>
      </c>
      <c r="BN11" s="393"/>
      <c r="BO11" s="393" t="str">
        <f>IF(BO9=BM10,"ok","&lt;&gt;")</f>
        <v>ok</v>
      </c>
      <c r="BP11" s="393"/>
      <c r="BQ11" s="393" t="str">
        <f>IF(BQ9=BO10,"ok","&lt;&gt;")</f>
        <v>ok</v>
      </c>
      <c r="BR11" s="393"/>
      <c r="BS11" s="393" t="str">
        <f>IF(BS9=BK10,"ok","&lt;&gt;")</f>
        <v>ok</v>
      </c>
      <c r="BT11" s="393"/>
      <c r="BU11" s="393" t="str">
        <f>IF(BU9=BS10,"ok","&lt;&gt;")</f>
        <v>ok</v>
      </c>
      <c r="BV11" s="393"/>
      <c r="BW11" s="393" t="str">
        <f>IF(BW9=BU10,"ok","&lt;&gt;")</f>
        <v>ok</v>
      </c>
      <c r="BX11" s="393"/>
      <c r="BY11" s="393" t="str">
        <f>IF(BY9=BW10,"ok","&lt;&gt;")</f>
        <v>ok</v>
      </c>
      <c r="BZ11" s="393"/>
      <c r="CA11" s="393" t="str">
        <f>IF(CA9=BY10,"ok","&lt;&gt;")</f>
        <v>ok</v>
      </c>
      <c r="CB11" s="393"/>
      <c r="CC11" s="393" t="str">
        <f>IF(CC9=CA10,"ok","&lt;&gt;")</f>
        <v>ok</v>
      </c>
      <c r="CD11" s="393"/>
      <c r="CE11" s="393" t="str">
        <f>IF(CE9=CC10,"ok","&lt;&gt;")</f>
        <v>ok</v>
      </c>
      <c r="CF11" s="393"/>
      <c r="CG11" s="393" t="str">
        <f>IF(CG9=CE10,"ok","&lt;&gt;")</f>
        <v>ok</v>
      </c>
      <c r="CH11" s="393"/>
      <c r="CI11" s="393" t="str">
        <f>IF(CI9=CG10,"ok","&lt;&gt;")</f>
        <v>ok</v>
      </c>
      <c r="CJ11" s="393"/>
      <c r="CK11" s="393" t="str">
        <f>IF(CK9=CI10,"ok","&lt;&gt;")</f>
        <v>ok</v>
      </c>
      <c r="CL11" s="393"/>
      <c r="CM11" s="393" t="str">
        <f>IF(CM9=CK10,"ok","&lt;&gt;")</f>
        <v>ok</v>
      </c>
      <c r="CN11" s="320"/>
      <c r="CO11" s="393" t="str">
        <f>IF(CO9=CM10,"ok","&lt;&gt;")</f>
        <v>ok</v>
      </c>
      <c r="CP11" s="393"/>
      <c r="CQ11" s="393" t="str">
        <f>IF(CQ9=CO10,"ok","&lt;&gt;")</f>
        <v>ok</v>
      </c>
      <c r="CR11" s="393"/>
      <c r="CS11" s="393" t="str">
        <f>IF(CS9=CQ10,"ok","&lt;&gt;")</f>
        <v>ok</v>
      </c>
      <c r="CT11" s="342"/>
    </row>
    <row r="12" spans="2:98" ht="21" customHeight="1">
      <c r="B12" s="425">
        <v>1779</v>
      </c>
      <c r="C12" s="717">
        <v>4</v>
      </c>
      <c r="D12" s="725" t="s">
        <v>37</v>
      </c>
      <c r="E12" s="716" t="s">
        <v>135</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271"/>
      <c r="AY12" s="96"/>
      <c r="AZ12" s="482">
        <v>11</v>
      </c>
      <c r="BA12" s="481" t="s">
        <v>238</v>
      </c>
      <c r="BB12" s="244" t="s">
        <v>135</v>
      </c>
      <c r="BC12" s="393">
        <f>F9+F10+F11-F12-F13</f>
        <v>0</v>
      </c>
      <c r="BD12" s="393"/>
      <c r="BE12" s="393">
        <f>H9+H10+H11-H12-H13</f>
        <v>0</v>
      </c>
      <c r="BF12" s="393"/>
      <c r="BG12" s="393">
        <f>J9+J10+J11-J12-J13</f>
        <v>0</v>
      </c>
      <c r="BH12" s="393"/>
      <c r="BI12" s="393">
        <f>L9+L10+L11-L12-L13</f>
        <v>0</v>
      </c>
      <c r="BJ12" s="393"/>
      <c r="BK12" s="393">
        <f>N9+N10+N11-N12-N13</f>
        <v>0</v>
      </c>
      <c r="BL12" s="393"/>
      <c r="BM12" s="393">
        <f>P9+P10+P11-P12-P13</f>
        <v>0</v>
      </c>
      <c r="BN12" s="393"/>
      <c r="BO12" s="393">
        <f>R9+R10+R11-R12-R13</f>
        <v>0</v>
      </c>
      <c r="BP12" s="393"/>
      <c r="BQ12" s="393">
        <f>T9+T10+T11-T12-T13</f>
        <v>0</v>
      </c>
      <c r="BR12" s="393"/>
      <c r="BS12" s="393">
        <f>V9+V10+V11-V12-V13</f>
        <v>0</v>
      </c>
      <c r="BT12" s="393"/>
      <c r="BU12" s="393">
        <f>X9+X10+X11-X12-X13</f>
        <v>0</v>
      </c>
      <c r="BV12" s="393"/>
      <c r="BW12" s="393">
        <f>Z9+Z10+Z11-Z12-Z13</f>
        <v>0</v>
      </c>
      <c r="BX12" s="393"/>
      <c r="BY12" s="393">
        <f>AB9+AB10+AB11-AB12-AB13</f>
        <v>0</v>
      </c>
      <c r="BZ12" s="393"/>
      <c r="CA12" s="393">
        <f>AD9+AD10+AD11-AD12-AD13</f>
        <v>0</v>
      </c>
      <c r="CB12" s="393"/>
      <c r="CC12" s="393">
        <f>AF9+AF10+AF11-AF12-AF13</f>
        <v>0</v>
      </c>
      <c r="CD12" s="393"/>
      <c r="CE12" s="393">
        <f>AH9+AH10+AH11-AH12-AH13</f>
        <v>0</v>
      </c>
      <c r="CF12" s="393"/>
      <c r="CG12" s="393">
        <f>AJ9+AJ10+AJ11-AJ12-AJ13</f>
        <v>0</v>
      </c>
      <c r="CH12" s="393"/>
      <c r="CI12" s="393">
        <f>AL9+AL10+AL11-AL12-AL13</f>
        <v>0</v>
      </c>
      <c r="CJ12" s="393"/>
      <c r="CK12" s="393">
        <f>AN9+AN10+AN11-AN12-AN13</f>
        <v>0</v>
      </c>
      <c r="CL12" s="393"/>
      <c r="CM12" s="393">
        <f>AP9+AP10+AP11-AP12-AP13</f>
        <v>0</v>
      </c>
      <c r="CN12" s="393"/>
      <c r="CO12" s="393">
        <f>AR9+AR10+AR11-AR12-AR13</f>
        <v>0</v>
      </c>
      <c r="CP12" s="393"/>
      <c r="CQ12" s="393">
        <f>AT9+AT10+AT11-AT12-AT13</f>
        <v>0</v>
      </c>
      <c r="CR12" s="393"/>
      <c r="CS12" s="393">
        <f>AV9+AV10+AV11-AV12-AV13</f>
        <v>0</v>
      </c>
      <c r="CT12" s="393"/>
    </row>
    <row r="13" spans="1:98" ht="33" customHeight="1">
      <c r="A13" s="415" t="s">
        <v>138</v>
      </c>
      <c r="B13" s="425">
        <v>1780</v>
      </c>
      <c r="C13" s="716">
        <v>5</v>
      </c>
      <c r="D13" s="727" t="s">
        <v>272</v>
      </c>
      <c r="E13" s="716" t="s">
        <v>135</v>
      </c>
      <c r="F13" s="733"/>
      <c r="G13" s="711"/>
      <c r="H13" s="733"/>
      <c r="I13" s="711"/>
      <c r="J13" s="733"/>
      <c r="K13" s="711"/>
      <c r="L13" s="733"/>
      <c r="M13" s="711"/>
      <c r="N13" s="733"/>
      <c r="O13" s="711"/>
      <c r="P13" s="733"/>
      <c r="Q13" s="711"/>
      <c r="R13" s="733"/>
      <c r="S13" s="711"/>
      <c r="T13" s="733"/>
      <c r="U13" s="711"/>
      <c r="V13" s="733"/>
      <c r="W13" s="711"/>
      <c r="X13" s="733"/>
      <c r="Y13" s="711"/>
      <c r="Z13" s="733"/>
      <c r="AA13" s="711"/>
      <c r="AB13" s="733"/>
      <c r="AC13" s="711"/>
      <c r="AD13" s="733"/>
      <c r="AE13" s="711"/>
      <c r="AF13" s="733"/>
      <c r="AG13" s="711"/>
      <c r="AH13" s="733"/>
      <c r="AI13" s="711"/>
      <c r="AJ13" s="733"/>
      <c r="AK13" s="711"/>
      <c r="AL13" s="733"/>
      <c r="AM13" s="711"/>
      <c r="AN13" s="733"/>
      <c r="AO13" s="711"/>
      <c r="AP13" s="733"/>
      <c r="AQ13" s="711"/>
      <c r="AR13" s="733"/>
      <c r="AS13" s="711"/>
      <c r="AT13" s="733"/>
      <c r="AU13" s="711"/>
      <c r="AV13" s="733"/>
      <c r="AW13" s="711"/>
      <c r="AX13" s="271"/>
      <c r="AY13" s="96"/>
      <c r="AZ13" s="479" t="s">
        <v>225</v>
      </c>
      <c r="BA13" s="481" t="s">
        <v>237</v>
      </c>
      <c r="BB13" s="318"/>
      <c r="BC13" s="393" t="str">
        <f>IF(OR(ISBLANK(F9),ISBLANK(F10),ISBLANK(F11),ISBLANK(F12),ISBLANK(F13),ISBLANK(F19)),"N/A",IF(BC12=BC10,"ok","&lt;&gt;"))</f>
        <v>N/A</v>
      </c>
      <c r="BD13" s="393"/>
      <c r="BE13" s="393" t="str">
        <f>IF(OR(ISBLANK(H9),ISBLANK(H10),ISBLANK(H11),ISBLANK(H12),ISBLANK(H13),ISBLANK(H19)),"N/A",IF(BE12=BE10,"ok","&lt;&gt;"))</f>
        <v>N/A</v>
      </c>
      <c r="BF13" s="393"/>
      <c r="BG13" s="393" t="str">
        <f>IF(OR(ISBLANK(J9),ISBLANK(J10),ISBLANK(J11),ISBLANK(J12),ISBLANK(J13),ISBLANK(J19)),"N/A",IF(BG12=BG10,"ok","&lt;&gt;"))</f>
        <v>N/A</v>
      </c>
      <c r="BH13" s="393"/>
      <c r="BI13" s="393" t="str">
        <f>IF(OR(ISBLANK(L9),ISBLANK(L10),ISBLANK(L11),ISBLANK(L12),ISBLANK(L13),ISBLANK(L19)),"N/A",IF(BI12=BI10,"ok","&lt;&gt;"))</f>
        <v>N/A</v>
      </c>
      <c r="BJ13" s="393"/>
      <c r="BK13" s="393" t="str">
        <f>IF(OR(ISBLANK(N9),ISBLANK(N10),ISBLANK(N11),ISBLANK(N12),ISBLANK(N13),ISBLANK(N19)),"N/A",IF(BK12=BK10,"ok","&lt;&gt;"))</f>
        <v>N/A</v>
      </c>
      <c r="BL13" s="393"/>
      <c r="BM13" s="393" t="str">
        <f>IF(OR(ISBLANK(P9),ISBLANK(P10),ISBLANK(P11),ISBLANK(P12),ISBLANK(P13),ISBLANK(P19)),"N/A",IF(BM12=BM10,"ok","&lt;&gt;"))</f>
        <v>N/A</v>
      </c>
      <c r="BN13" s="393"/>
      <c r="BO13" s="393" t="str">
        <f>IF(OR(ISBLANK(R9),ISBLANK(R10),ISBLANK(R11),ISBLANK(R12),ISBLANK(R13),ISBLANK(R19)),"N/A",IF(BO12=BO10,"ok","&lt;&gt;"))</f>
        <v>N/A</v>
      </c>
      <c r="BP13" s="393"/>
      <c r="BQ13" s="393" t="str">
        <f>IF(OR(ISBLANK(T9),ISBLANK(T10),ISBLANK(T11),ISBLANK(T12),ISBLANK(T13),ISBLANK(T19)),"N/A",IF(BQ12=BQ10,"ok","&lt;&gt;"))</f>
        <v>N/A</v>
      </c>
      <c r="BR13" s="393"/>
      <c r="BS13" s="393" t="str">
        <f>IF(OR(ISBLANK(V9),ISBLANK(V10),ISBLANK(V11),ISBLANK(V12),ISBLANK(V13),ISBLANK(V19)),"N/A",IF(BS12=BS10,"ok","&lt;&gt;"))</f>
        <v>N/A</v>
      </c>
      <c r="BT13" s="393"/>
      <c r="BU13" s="393" t="str">
        <f>IF(OR(ISBLANK(X9),ISBLANK(X10),ISBLANK(X11),ISBLANK(X12),ISBLANK(X13),ISBLANK(X19)),"N/A",IF(BU12=BU10,"ok","&lt;&gt;"))</f>
        <v>N/A</v>
      </c>
      <c r="BV13" s="393"/>
      <c r="BW13" s="393" t="str">
        <f>IF(OR(ISBLANK(Z9),ISBLANK(Z10),ISBLANK(Z11),ISBLANK(Z12),ISBLANK(Z13),ISBLANK(Z19)),"N/A",IF(BW12=BW10,"ok","&lt;&gt;"))</f>
        <v>N/A</v>
      </c>
      <c r="BX13" s="393"/>
      <c r="BY13" s="393" t="str">
        <f>IF(OR(ISBLANK(AB9),ISBLANK(AB10),ISBLANK(AB11),ISBLANK(AB12),ISBLANK(AB13),ISBLANK(AB19)),"N/A",IF(BY12=BY10,"ok","&lt;&gt;"))</f>
        <v>N/A</v>
      </c>
      <c r="BZ13" s="393"/>
      <c r="CA13" s="393" t="str">
        <f>IF(OR(ISBLANK(AD9),ISBLANK(AD10),ISBLANK(AD11),ISBLANK(AD12),ISBLANK(AD13),ISBLANK(AD19)),"N/A",IF(CA12=CA10,"ok","&lt;&gt;"))</f>
        <v>N/A</v>
      </c>
      <c r="CB13" s="393"/>
      <c r="CC13" s="393" t="str">
        <f>IF(OR(ISBLANK(AF9),ISBLANK(AF10),ISBLANK(AF11),ISBLANK(AF12),ISBLANK(AF13),ISBLANK(AF19)),"N/A",IF(CC12=CC10,"ok","&lt;&gt;"))</f>
        <v>N/A</v>
      </c>
      <c r="CD13" s="393"/>
      <c r="CE13" s="393" t="str">
        <f>IF(OR(ISBLANK(AH9),ISBLANK(AH10),ISBLANK(AH11),ISBLANK(AH12),ISBLANK(AH13),ISBLANK(AH19)),"N/A",IF(CE12=CE10,"ok","&lt;&gt;"))</f>
        <v>N/A</v>
      </c>
      <c r="CF13" s="393"/>
      <c r="CG13" s="393" t="str">
        <f>IF(OR(ISBLANK(AJ9),ISBLANK(AJ10),ISBLANK(AJ11),ISBLANK(AJ12),ISBLANK(AJ13),ISBLANK(AJ19)),"N/A",IF(CG12=CG10,"ok","&lt;&gt;"))</f>
        <v>N/A</v>
      </c>
      <c r="CH13" s="393"/>
      <c r="CI13" s="393" t="str">
        <f>IF(OR(ISBLANK(AL9),ISBLANK(AL10),ISBLANK(AL11),ISBLANK(AL12),ISBLANK(AL13),ISBLANK(AL19)),"N/A",IF(CI12=CI10,"ok","&lt;&gt;"))</f>
        <v>N/A</v>
      </c>
      <c r="CJ13" s="393"/>
      <c r="CK13" s="393" t="str">
        <f>IF(OR(ISBLANK(AN9),ISBLANK(AN10),ISBLANK(AN11),ISBLANK(AN12),ISBLANK(AN13),ISBLANK(AN19)),"N/A",IF(CK12=CK10,"ok","&lt;&gt;"))</f>
        <v>N/A</v>
      </c>
      <c r="CL13" s="393"/>
      <c r="CM13" s="393" t="str">
        <f>IF(OR(ISBLANK(AP9),ISBLANK(AP10),ISBLANK(AP11),ISBLANK(AP12),ISBLANK(AP13),ISBLANK(AP19)),"N/A",IF(CM12=CM10,"ok","&lt;&gt;"))</f>
        <v>N/A</v>
      </c>
      <c r="CN13" s="393"/>
      <c r="CO13" s="393" t="str">
        <f>IF(OR(ISBLANK(AR9),ISBLANK(AR10),ISBLANK(AR11),ISBLANK(AR12),ISBLANK(AR13),ISBLANK(AR19)),"N/A",IF(CO12=CO10,"ok","&lt;&gt;"))</f>
        <v>N/A</v>
      </c>
      <c r="CP13" s="393"/>
      <c r="CQ13" s="393" t="str">
        <f>IF(OR(ISBLANK(AT9),ISBLANK(AT10),ISBLANK(AT11),ISBLANK(AT12),ISBLANK(AT13),ISBLANK(AT19)),"N/A",IF(CQ12=CQ10,"ok","&lt;&gt;"))</f>
        <v>N/A</v>
      </c>
      <c r="CR13" s="393"/>
      <c r="CS13" s="393" t="str">
        <f>IF(OR(ISBLANK(AV9),ISBLANK(AV10),ISBLANK(AV11),ISBLANK(AV12),ISBLANK(AV13),ISBLANK(AV19)),"N/A",IF(CS12=CS10,"ok","&lt;&gt;"))</f>
        <v>N/A</v>
      </c>
      <c r="CT13" s="393"/>
    </row>
    <row r="14" spans="1:98" s="1" customFormat="1" ht="23.25" customHeight="1">
      <c r="A14" s="415"/>
      <c r="B14" s="426">
        <v>2573</v>
      </c>
      <c r="C14" s="717">
        <v>6</v>
      </c>
      <c r="D14" s="726" t="s">
        <v>176</v>
      </c>
      <c r="E14" s="716" t="s">
        <v>135</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271"/>
      <c r="AY14" s="96"/>
      <c r="AZ14" s="318">
        <v>5</v>
      </c>
      <c r="BA14" s="343" t="s">
        <v>38</v>
      </c>
      <c r="BB14" s="244" t="s">
        <v>135</v>
      </c>
      <c r="BC14" s="428">
        <f>F13</f>
        <v>0</v>
      </c>
      <c r="BD14" s="428"/>
      <c r="BE14" s="428">
        <f>H13</f>
        <v>0</v>
      </c>
      <c r="BF14" s="428"/>
      <c r="BG14" s="428">
        <f>J13</f>
        <v>0</v>
      </c>
      <c r="BH14" s="428"/>
      <c r="BI14" s="428">
        <f>L13</f>
        <v>0</v>
      </c>
      <c r="BJ14" s="428"/>
      <c r="BK14" s="428">
        <f>N13</f>
        <v>0</v>
      </c>
      <c r="BL14" s="428"/>
      <c r="BM14" s="428">
        <f>P13</f>
        <v>0</v>
      </c>
      <c r="BN14" s="428"/>
      <c r="BO14" s="428">
        <f>R13</f>
        <v>0</v>
      </c>
      <c r="BP14" s="428"/>
      <c r="BQ14" s="428">
        <f>T13</f>
        <v>0</v>
      </c>
      <c r="BR14" s="428"/>
      <c r="BS14" s="428">
        <f>V13</f>
        <v>0</v>
      </c>
      <c r="BT14" s="428"/>
      <c r="BU14" s="428">
        <f>X13</f>
        <v>0</v>
      </c>
      <c r="BV14" s="428"/>
      <c r="BW14" s="428">
        <f>Z13</f>
        <v>0</v>
      </c>
      <c r="BX14" s="428"/>
      <c r="BY14" s="428">
        <f>AB13</f>
        <v>0</v>
      </c>
      <c r="BZ14" s="428"/>
      <c r="CA14" s="428">
        <f>AD13</f>
        <v>0</v>
      </c>
      <c r="CB14" s="428"/>
      <c r="CC14" s="428">
        <f>AF13</f>
        <v>0</v>
      </c>
      <c r="CD14" s="428"/>
      <c r="CE14" s="428">
        <f>AH13</f>
        <v>0</v>
      </c>
      <c r="CF14" s="428"/>
      <c r="CG14" s="428">
        <f>AJ13</f>
        <v>0</v>
      </c>
      <c r="CH14" s="428"/>
      <c r="CI14" s="428">
        <f>AL13</f>
        <v>0</v>
      </c>
      <c r="CJ14" s="428"/>
      <c r="CK14" s="428">
        <f>AN13</f>
        <v>0</v>
      </c>
      <c r="CL14" s="428"/>
      <c r="CM14" s="428">
        <f>AP13</f>
        <v>0</v>
      </c>
      <c r="CN14" s="428"/>
      <c r="CO14" s="428">
        <f>AR13</f>
        <v>0</v>
      </c>
      <c r="CP14" s="428"/>
      <c r="CQ14" s="428">
        <f>AT13</f>
        <v>0</v>
      </c>
      <c r="CR14" s="428"/>
      <c r="CS14" s="428">
        <f>AV13</f>
        <v>0</v>
      </c>
      <c r="CT14" s="428"/>
    </row>
    <row r="15" spans="2:98" ht="21" customHeight="1">
      <c r="B15" s="425">
        <v>2574</v>
      </c>
      <c r="C15" s="716">
        <v>7</v>
      </c>
      <c r="D15" s="729" t="s">
        <v>177</v>
      </c>
      <c r="E15" s="716" t="s">
        <v>135</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c r="AI15" s="185"/>
      <c r="AJ15" s="721"/>
      <c r="AK15" s="185"/>
      <c r="AL15" s="721"/>
      <c r="AM15" s="185"/>
      <c r="AN15" s="721"/>
      <c r="AO15" s="185"/>
      <c r="AP15" s="721"/>
      <c r="AQ15" s="185"/>
      <c r="AR15" s="721"/>
      <c r="AS15" s="185"/>
      <c r="AT15" s="721"/>
      <c r="AU15" s="185"/>
      <c r="AV15" s="721"/>
      <c r="AW15" s="185"/>
      <c r="AX15" s="271"/>
      <c r="AY15" s="96"/>
      <c r="AZ15" s="482">
        <v>12</v>
      </c>
      <c r="BA15" s="481" t="s">
        <v>300</v>
      </c>
      <c r="BB15" s="244" t="s">
        <v>135</v>
      </c>
      <c r="BC15" s="393">
        <f>F14+F15+F17+F18</f>
        <v>0</v>
      </c>
      <c r="BD15" s="393"/>
      <c r="BE15" s="393">
        <f>H14+H15+H17+H18</f>
        <v>0</v>
      </c>
      <c r="BF15" s="393"/>
      <c r="BG15" s="393">
        <f>J14+J15+J17+J18</f>
        <v>0</v>
      </c>
      <c r="BH15" s="393"/>
      <c r="BI15" s="393">
        <f>L14+L15+L17+L18</f>
        <v>0</v>
      </c>
      <c r="BJ15" s="393"/>
      <c r="BK15" s="393">
        <f>N14+N15+N17+N18</f>
        <v>0</v>
      </c>
      <c r="BL15" s="393"/>
      <c r="BM15" s="393">
        <f>P14+P15+P17+P18</f>
        <v>0</v>
      </c>
      <c r="BN15" s="393"/>
      <c r="BO15" s="393">
        <f>R14+R15+R17+R18</f>
        <v>0</v>
      </c>
      <c r="BP15" s="393"/>
      <c r="BQ15" s="393">
        <f>T14+T15+T17+T18</f>
        <v>0</v>
      </c>
      <c r="BR15" s="393"/>
      <c r="BS15" s="393">
        <f>V14+V15+V17+V18</f>
        <v>0</v>
      </c>
      <c r="BT15" s="393"/>
      <c r="BU15" s="393">
        <f>X14+X15+X17+X18</f>
        <v>0</v>
      </c>
      <c r="BV15" s="393"/>
      <c r="BW15" s="393">
        <f>Z14+Z15+Z17+Z18</f>
        <v>0</v>
      </c>
      <c r="BX15" s="393"/>
      <c r="BY15" s="393">
        <f>AB14+AB15+AB17+AB18</f>
        <v>0</v>
      </c>
      <c r="BZ15" s="393"/>
      <c r="CA15" s="393">
        <f>AD14+AD15+AD17+AD18</f>
        <v>0</v>
      </c>
      <c r="CB15" s="393"/>
      <c r="CC15" s="393">
        <f>AF14+AF15+AF17+AF18</f>
        <v>0</v>
      </c>
      <c r="CD15" s="393"/>
      <c r="CE15" s="393">
        <f>AH14+AH15+AH17+AH18</f>
        <v>0</v>
      </c>
      <c r="CF15" s="393"/>
      <c r="CG15" s="393">
        <f>AJ14+AJ15+AJ17+AJ18</f>
        <v>0</v>
      </c>
      <c r="CH15" s="393"/>
      <c r="CI15" s="393">
        <f>AL14+AL15+AL17+AL18</f>
        <v>0</v>
      </c>
      <c r="CJ15" s="393"/>
      <c r="CK15" s="393">
        <f>AN14+AN15+AN17+AN18</f>
        <v>0</v>
      </c>
      <c r="CL15" s="393"/>
      <c r="CM15" s="393">
        <f>AP14+AP15+AP17+AP18</f>
        <v>0</v>
      </c>
      <c r="CN15" s="393"/>
      <c r="CO15" s="393">
        <f>AR14+AR15+AR17+AR18</f>
        <v>0</v>
      </c>
      <c r="CP15" s="393"/>
      <c r="CQ15" s="393">
        <f>AT14+AT15+AT17+AT18</f>
        <v>0</v>
      </c>
      <c r="CR15" s="393"/>
      <c r="CS15" s="393">
        <f>AV14+AV15+AV17+AV18</f>
        <v>0</v>
      </c>
      <c r="CT15" s="342"/>
    </row>
    <row r="16" spans="2:98" ht="18" customHeight="1">
      <c r="B16" s="425">
        <v>2572</v>
      </c>
      <c r="C16" s="716">
        <v>8</v>
      </c>
      <c r="D16" s="730" t="s">
        <v>8</v>
      </c>
      <c r="E16" s="716" t="s">
        <v>135</v>
      </c>
      <c r="F16" s="721"/>
      <c r="G16" s="185"/>
      <c r="H16" s="721"/>
      <c r="I16" s="185"/>
      <c r="J16" s="721"/>
      <c r="K16" s="185"/>
      <c r="L16" s="721"/>
      <c r="M16" s="185"/>
      <c r="N16" s="721"/>
      <c r="O16" s="185"/>
      <c r="P16" s="721"/>
      <c r="Q16" s="185"/>
      <c r="R16" s="721"/>
      <c r="S16" s="185"/>
      <c r="T16" s="721"/>
      <c r="U16" s="185"/>
      <c r="V16" s="721"/>
      <c r="W16" s="185"/>
      <c r="X16" s="721"/>
      <c r="Y16" s="185"/>
      <c r="Z16" s="721"/>
      <c r="AA16" s="185"/>
      <c r="AB16" s="721"/>
      <c r="AC16" s="185"/>
      <c r="AD16" s="721"/>
      <c r="AE16" s="185"/>
      <c r="AF16" s="721"/>
      <c r="AG16" s="185"/>
      <c r="AH16" s="721"/>
      <c r="AI16" s="185"/>
      <c r="AJ16" s="721"/>
      <c r="AK16" s="185"/>
      <c r="AL16" s="721"/>
      <c r="AM16" s="185"/>
      <c r="AN16" s="721"/>
      <c r="AO16" s="185"/>
      <c r="AP16" s="721"/>
      <c r="AQ16" s="185"/>
      <c r="AR16" s="721"/>
      <c r="AS16" s="185"/>
      <c r="AT16" s="721"/>
      <c r="AU16" s="185"/>
      <c r="AV16" s="721"/>
      <c r="AW16" s="185"/>
      <c r="AX16" s="271"/>
      <c r="AY16" s="96"/>
      <c r="AZ16" s="479" t="s">
        <v>225</v>
      </c>
      <c r="BA16" s="481" t="s">
        <v>239</v>
      </c>
      <c r="BB16" s="318"/>
      <c r="BC16" s="393" t="str">
        <f>IF(OR(ISBLANK(F13),ISBLANK(F14),ISBLANK(F15),ISBLANK(F17),ISBLANK(F18)),"N/A",IF(BC15&lt;=BC14,"ok","&lt;&gt;"))</f>
        <v>N/A</v>
      </c>
      <c r="BD16" s="393"/>
      <c r="BE16" s="393" t="str">
        <f>IF(OR(ISBLANK(H13),ISBLANK(H14),ISBLANK(H15),ISBLANK(H17),ISBLANK(H18)),"N/A",IF(BE15&lt;=BE14,"ok","&lt;&gt;"))</f>
        <v>N/A</v>
      </c>
      <c r="BF16" s="393"/>
      <c r="BG16" s="393" t="str">
        <f>IF(OR(ISBLANK(J13),ISBLANK(J14),ISBLANK(J15),ISBLANK(J17),ISBLANK(J18)),"N/A",IF(BG15&lt;=BG14,"ok","&lt;&gt;"))</f>
        <v>N/A</v>
      </c>
      <c r="BH16" s="393"/>
      <c r="BI16" s="393" t="str">
        <f>IF(OR(ISBLANK(L13),ISBLANK(L14),ISBLANK(L15),ISBLANK(L17),ISBLANK(L18)),"N/A",IF(BI15&lt;=BI14,"ok","&lt;&gt;"))</f>
        <v>N/A</v>
      </c>
      <c r="BJ16" s="393"/>
      <c r="BK16" s="393" t="str">
        <f>IF(OR(ISBLANK(N13),ISBLANK(N14),ISBLANK(N15),ISBLANK(N17),ISBLANK(N18)),"N/A",IF(BK15&lt;=BK14,"ok","&lt;&gt;"))</f>
        <v>N/A</v>
      </c>
      <c r="BL16" s="393"/>
      <c r="BM16" s="393" t="str">
        <f>IF(OR(ISBLANK(P13),ISBLANK(P14),ISBLANK(P15),ISBLANK(P17),ISBLANK(P18)),"N/A",IF(BM15&lt;=BM14,"ok","&lt;&gt;"))</f>
        <v>N/A</v>
      </c>
      <c r="BN16" s="393"/>
      <c r="BO16" s="393" t="str">
        <f>IF(OR(ISBLANK(R13),ISBLANK(R14),ISBLANK(R15),ISBLANK(R17),ISBLANK(R18)),"N/A",IF(BO15&lt;=BO14,"ok","&lt;&gt;"))</f>
        <v>N/A</v>
      </c>
      <c r="BP16" s="393"/>
      <c r="BQ16" s="393" t="str">
        <f>IF(OR(ISBLANK(T13),ISBLANK(T14),ISBLANK(T15),ISBLANK(T17),ISBLANK(T18)),"N/A",IF(BQ15&lt;=BQ14,"ok","&lt;&gt;"))</f>
        <v>N/A</v>
      </c>
      <c r="BR16" s="393"/>
      <c r="BS16" s="393" t="str">
        <f>IF(OR(ISBLANK(V13),ISBLANK(V14),ISBLANK(V15),ISBLANK(V17),ISBLANK(V18)),"N/A",IF(BS15&lt;=BS14,"ok","&lt;&gt;"))</f>
        <v>N/A</v>
      </c>
      <c r="BT16" s="393"/>
      <c r="BU16" s="393" t="str">
        <f>IF(OR(ISBLANK(X13),ISBLANK(X14),ISBLANK(X15),ISBLANK(X17),ISBLANK(X18)),"N/A",IF(BU15&lt;=BU14,"ok","&lt;&gt;"))</f>
        <v>N/A</v>
      </c>
      <c r="BV16" s="393"/>
      <c r="BW16" s="393" t="str">
        <f>IF(OR(ISBLANK(Z13),ISBLANK(Z14),ISBLANK(Z15),ISBLANK(Z17),ISBLANK(Z18)),"N/A",IF(BW15&lt;=BW14,"ok","&lt;&gt;"))</f>
        <v>N/A</v>
      </c>
      <c r="BX16" s="393"/>
      <c r="BY16" s="393" t="str">
        <f>IF(OR(ISBLANK(AB13),ISBLANK(AB14),ISBLANK(AB15),ISBLANK(AB17),ISBLANK(AB18)),"N/A",IF(BY15&lt;=BY14,"ok","&lt;&gt;"))</f>
        <v>N/A</v>
      </c>
      <c r="BZ16" s="393"/>
      <c r="CA16" s="393" t="str">
        <f>IF(OR(ISBLANK(AD13),ISBLANK(AD14),ISBLANK(AD15),ISBLANK(AD17),ISBLANK(AD18)),"N/A",IF(CA15&lt;=CA14,"ok","&lt;&gt;"))</f>
        <v>N/A</v>
      </c>
      <c r="CB16" s="393"/>
      <c r="CC16" s="393" t="str">
        <f>IF(OR(ISBLANK(AF13),ISBLANK(AF14),ISBLANK(AF15),ISBLANK(AF17),ISBLANK(AF18)),"N/A",IF(CC15&lt;=CC14,"ok","&lt;&gt;"))</f>
        <v>N/A</v>
      </c>
      <c r="CD16" s="393"/>
      <c r="CE16" s="393" t="str">
        <f>IF(OR(ISBLANK(AH13),ISBLANK(AH14),ISBLANK(AH15),ISBLANK(AH17),ISBLANK(AH18)),"N/A",IF(CE15&lt;=CE14,"ok","&lt;&gt;"))</f>
        <v>N/A</v>
      </c>
      <c r="CF16" s="393"/>
      <c r="CG16" s="393" t="str">
        <f>IF(OR(ISBLANK(AJ13),ISBLANK(AJ14),ISBLANK(AJ15),ISBLANK(AJ17),ISBLANK(AJ18)),"N/A",IF(CG15&lt;=CG14,"ok","&lt;&gt;"))</f>
        <v>N/A</v>
      </c>
      <c r="CH16" s="393"/>
      <c r="CI16" s="393" t="str">
        <f>IF(OR(ISBLANK(AL13),ISBLANK(AL14),ISBLANK(AL15),ISBLANK(AL17),ISBLANK(AL18)),"N/A",IF(CI15&lt;=CI14,"ok","&lt;&gt;"))</f>
        <v>N/A</v>
      </c>
      <c r="CJ16" s="393"/>
      <c r="CK16" s="393" t="str">
        <f>IF(OR(ISBLANK(AN13),ISBLANK(AN14),ISBLANK(AN15),ISBLANK(AN17),ISBLANK(AN18)),"N/A",IF(CK15&lt;=CK14,"ok","&lt;&gt;"))</f>
        <v>N/A</v>
      </c>
      <c r="CL16" s="393"/>
      <c r="CM16" s="393" t="str">
        <f>IF(OR(ISBLANK(AP13),ISBLANK(AP14),ISBLANK(AP15),ISBLANK(AP17),ISBLANK(AP18)),"N/A",IF(CM15&lt;=CM14,"ok","&lt;&gt;"))</f>
        <v>N/A</v>
      </c>
      <c r="CN16" s="393"/>
      <c r="CO16" s="393" t="str">
        <f>IF(OR(ISBLANK(AR13),ISBLANK(AR14),ISBLANK(AR15),ISBLANK(AR17),ISBLANK(AR18)),"N/A",IF(CO15&lt;=CO14,"ok","&lt;&gt;"))</f>
        <v>N/A</v>
      </c>
      <c r="CP16" s="393"/>
      <c r="CQ16" s="393" t="str">
        <f>IF(OR(ISBLANK(AT13),ISBLANK(AT14),ISBLANK(AT15),ISBLANK(AT17),ISBLANK(AT18)),"N/A",IF(CQ15&lt;=CQ14,"ok","&lt;&gt;"))</f>
        <v>N/A</v>
      </c>
      <c r="CR16" s="393"/>
      <c r="CS16" s="393" t="str">
        <f>IF(OR(ISBLANK(AV13),ISBLANK(AV14),ISBLANK(AV15),ISBLANK(AV17),ISBLANK(AV18)),"N/A",IF(CS15&lt;=CS14,"ok","&lt;&gt;"))</f>
        <v>N/A</v>
      </c>
      <c r="CT16" s="393"/>
    </row>
    <row r="17" spans="2:98" ht="17.25" customHeight="1">
      <c r="B17" s="425">
        <v>1841</v>
      </c>
      <c r="C17" s="716">
        <v>9</v>
      </c>
      <c r="D17" s="729" t="s">
        <v>190</v>
      </c>
      <c r="E17" s="716" t="s">
        <v>135</v>
      </c>
      <c r="F17" s="721"/>
      <c r="G17" s="185"/>
      <c r="H17" s="721"/>
      <c r="I17" s="185"/>
      <c r="J17" s="721"/>
      <c r="K17" s="185"/>
      <c r="L17" s="721"/>
      <c r="M17" s="185"/>
      <c r="N17" s="721"/>
      <c r="O17" s="185"/>
      <c r="P17" s="721"/>
      <c r="Q17" s="185"/>
      <c r="R17" s="721"/>
      <c r="S17" s="185"/>
      <c r="T17" s="721"/>
      <c r="U17" s="185"/>
      <c r="V17" s="721"/>
      <c r="W17" s="185"/>
      <c r="X17" s="721"/>
      <c r="Y17" s="185"/>
      <c r="Z17" s="721"/>
      <c r="AA17" s="185"/>
      <c r="AB17" s="721"/>
      <c r="AC17" s="185"/>
      <c r="AD17" s="721"/>
      <c r="AE17" s="185"/>
      <c r="AF17" s="721"/>
      <c r="AG17" s="185"/>
      <c r="AH17" s="721"/>
      <c r="AI17" s="185"/>
      <c r="AJ17" s="721"/>
      <c r="AK17" s="185"/>
      <c r="AL17" s="721"/>
      <c r="AM17" s="185"/>
      <c r="AN17" s="721"/>
      <c r="AO17" s="185"/>
      <c r="AP17" s="721"/>
      <c r="AQ17" s="185"/>
      <c r="AR17" s="721"/>
      <c r="AS17" s="185"/>
      <c r="AT17" s="721"/>
      <c r="AU17" s="185"/>
      <c r="AV17" s="721"/>
      <c r="AW17" s="185"/>
      <c r="AX17" s="271"/>
      <c r="AY17" s="96"/>
      <c r="AZ17" s="484" t="s">
        <v>26</v>
      </c>
      <c r="BA17" s="341" t="s">
        <v>207</v>
      </c>
      <c r="BB17" s="318" t="s">
        <v>235</v>
      </c>
      <c r="BC17" s="360">
        <f>'R1'!F16</f>
        <v>0</v>
      </c>
      <c r="BD17" s="360"/>
      <c r="BE17" s="360">
        <f>'R1'!H16</f>
        <v>0</v>
      </c>
      <c r="BF17" s="360"/>
      <c r="BG17" s="360">
        <f>'R1'!J16</f>
        <v>0</v>
      </c>
      <c r="BH17" s="360"/>
      <c r="BI17" s="360">
        <f>'R1'!L16</f>
        <v>0</v>
      </c>
      <c r="BJ17" s="360"/>
      <c r="BK17" s="360">
        <f>'R1'!T16</f>
        <v>0</v>
      </c>
      <c r="BL17" s="360"/>
      <c r="BM17" s="360">
        <f>'R1'!P16</f>
        <v>0</v>
      </c>
      <c r="BN17" s="360"/>
      <c r="BO17" s="360">
        <f>'R1'!R16</f>
        <v>0</v>
      </c>
      <c r="BP17" s="360"/>
      <c r="BQ17" s="360">
        <f>'R1'!Z16</f>
        <v>0</v>
      </c>
      <c r="BR17" s="360"/>
      <c r="BS17" s="360">
        <f>'R1'!V16</f>
        <v>0</v>
      </c>
      <c r="BT17" s="360"/>
      <c r="BU17" s="360">
        <f>'R1'!X16</f>
        <v>0</v>
      </c>
      <c r="BV17" s="360"/>
      <c r="BW17" s="360">
        <f>'R1'!Z16</f>
        <v>0</v>
      </c>
      <c r="BX17" s="360"/>
      <c r="BY17" s="360">
        <f>'R1'!AB16</f>
        <v>0</v>
      </c>
      <c r="BZ17" s="360"/>
      <c r="CA17" s="360">
        <f>'R1'!AD16</f>
        <v>0</v>
      </c>
      <c r="CB17" s="360"/>
      <c r="CC17" s="360">
        <f>'R1'!AF16</f>
        <v>49.37</v>
      </c>
      <c r="CD17" s="360"/>
      <c r="CE17" s="360">
        <f>'R1'!AH16</f>
        <v>48.87</v>
      </c>
      <c r="CF17" s="360"/>
      <c r="CG17" s="360">
        <f>'R1'!AJ16</f>
        <v>46.080000000000005</v>
      </c>
      <c r="CH17" s="360"/>
      <c r="CI17" s="360">
        <f>'R1'!AL16</f>
        <v>47.18</v>
      </c>
      <c r="CJ17" s="360"/>
      <c r="CK17" s="360">
        <f>'R1'!AN16</f>
        <v>41.95</v>
      </c>
      <c r="CL17" s="360"/>
      <c r="CM17" s="360">
        <f>'R1'!AP16</f>
        <v>37.48</v>
      </c>
      <c r="CN17" s="761"/>
      <c r="CO17" s="360">
        <f>'R1'!AR16</f>
        <v>41.21</v>
      </c>
      <c r="CP17" s="360"/>
      <c r="CQ17" s="360">
        <f>'R1'!AT16</f>
        <v>45.980000000000004</v>
      </c>
      <c r="CR17" s="360"/>
      <c r="CS17" s="360">
        <f>'R1'!AV16</f>
        <v>50.06</v>
      </c>
      <c r="CT17" s="344"/>
    </row>
    <row r="18" spans="2:98" ht="17.25" customHeight="1">
      <c r="B18" s="425">
        <v>2575</v>
      </c>
      <c r="C18" s="723">
        <v>10</v>
      </c>
      <c r="D18" s="729" t="s">
        <v>178</v>
      </c>
      <c r="E18" s="716" t="s">
        <v>135</v>
      </c>
      <c r="F18" s="731"/>
      <c r="G18" s="243"/>
      <c r="H18" s="731"/>
      <c r="I18" s="243"/>
      <c r="J18" s="731"/>
      <c r="K18" s="243"/>
      <c r="L18" s="731"/>
      <c r="M18" s="243"/>
      <c r="N18" s="731"/>
      <c r="O18" s="243"/>
      <c r="P18" s="731"/>
      <c r="Q18" s="243"/>
      <c r="R18" s="731"/>
      <c r="S18" s="243"/>
      <c r="T18" s="731"/>
      <c r="U18" s="243"/>
      <c r="V18" s="731"/>
      <c r="W18" s="243"/>
      <c r="X18" s="731"/>
      <c r="Y18" s="243"/>
      <c r="Z18" s="731"/>
      <c r="AA18" s="243"/>
      <c r="AB18" s="731"/>
      <c r="AC18" s="243"/>
      <c r="AD18" s="731"/>
      <c r="AE18" s="243"/>
      <c r="AF18" s="731"/>
      <c r="AG18" s="243"/>
      <c r="AH18" s="731"/>
      <c r="AI18" s="243"/>
      <c r="AJ18" s="731"/>
      <c r="AK18" s="243"/>
      <c r="AL18" s="731"/>
      <c r="AM18" s="243"/>
      <c r="AN18" s="731"/>
      <c r="AO18" s="243"/>
      <c r="AP18" s="731"/>
      <c r="AQ18" s="243"/>
      <c r="AR18" s="731"/>
      <c r="AS18" s="243"/>
      <c r="AT18" s="731"/>
      <c r="AU18" s="243"/>
      <c r="AV18" s="731"/>
      <c r="AW18" s="243"/>
      <c r="AX18" s="271"/>
      <c r="AY18" s="96"/>
      <c r="AZ18" s="347">
        <v>2</v>
      </c>
      <c r="BA18" s="341" t="s">
        <v>35</v>
      </c>
      <c r="BB18" s="244" t="s">
        <v>135</v>
      </c>
      <c r="BC18" s="361">
        <f>F10</f>
        <v>0</v>
      </c>
      <c r="BD18" s="361"/>
      <c r="BE18" s="361">
        <f>H10</f>
        <v>0</v>
      </c>
      <c r="BF18" s="361"/>
      <c r="BG18" s="361">
        <f>J10</f>
        <v>0</v>
      </c>
      <c r="BH18" s="361"/>
      <c r="BI18" s="361">
        <f>L10</f>
        <v>0</v>
      </c>
      <c r="BJ18" s="361"/>
      <c r="BK18" s="361">
        <f>N10</f>
        <v>0</v>
      </c>
      <c r="BL18" s="361"/>
      <c r="BM18" s="361">
        <f>P10</f>
        <v>0</v>
      </c>
      <c r="BN18" s="361"/>
      <c r="BO18" s="361">
        <f>R10</f>
        <v>0</v>
      </c>
      <c r="BP18" s="361"/>
      <c r="BQ18" s="361">
        <f>T10</f>
        <v>0</v>
      </c>
      <c r="BR18" s="361"/>
      <c r="BS18" s="361">
        <f>V10</f>
        <v>0</v>
      </c>
      <c r="BT18" s="361"/>
      <c r="BU18" s="361">
        <f>X10</f>
        <v>0</v>
      </c>
      <c r="BV18" s="361"/>
      <c r="BW18" s="361">
        <f>Z10</f>
        <v>0</v>
      </c>
      <c r="BX18" s="361"/>
      <c r="BY18" s="361">
        <f>AB10</f>
        <v>0</v>
      </c>
      <c r="BZ18" s="361"/>
      <c r="CA18" s="361">
        <f>AD10</f>
        <v>0</v>
      </c>
      <c r="CB18" s="361"/>
      <c r="CC18" s="361">
        <f>AF10</f>
        <v>0</v>
      </c>
      <c r="CD18" s="361"/>
      <c r="CE18" s="361">
        <f>AH10</f>
        <v>0</v>
      </c>
      <c r="CF18" s="361"/>
      <c r="CG18" s="361">
        <f>AJ10</f>
        <v>0</v>
      </c>
      <c r="CH18" s="361"/>
      <c r="CI18" s="361">
        <f>AL10</f>
        <v>0</v>
      </c>
      <c r="CJ18" s="361"/>
      <c r="CK18" s="361">
        <f>AN10</f>
        <v>0</v>
      </c>
      <c r="CL18" s="361"/>
      <c r="CM18" s="361">
        <f>AP10</f>
        <v>0</v>
      </c>
      <c r="CN18" s="342"/>
      <c r="CO18" s="361">
        <f>AR10</f>
        <v>0</v>
      </c>
      <c r="CP18" s="361"/>
      <c r="CQ18" s="361">
        <f>AT10</f>
        <v>0</v>
      </c>
      <c r="CR18" s="361"/>
      <c r="CS18" s="361">
        <f>AV10</f>
        <v>0</v>
      </c>
      <c r="CT18" s="342"/>
    </row>
    <row r="19" spans="2:98" ht="25.5" customHeight="1">
      <c r="B19" s="425">
        <v>2701</v>
      </c>
      <c r="C19" s="718">
        <v>11</v>
      </c>
      <c r="D19" s="728" t="s">
        <v>208</v>
      </c>
      <c r="E19" s="718" t="s">
        <v>135</v>
      </c>
      <c r="F19" s="722"/>
      <c r="G19" s="203"/>
      <c r="H19" s="722"/>
      <c r="I19" s="203"/>
      <c r="J19" s="722"/>
      <c r="K19" s="203"/>
      <c r="L19" s="722"/>
      <c r="M19" s="203"/>
      <c r="N19" s="722"/>
      <c r="O19" s="203"/>
      <c r="P19" s="722"/>
      <c r="Q19" s="203"/>
      <c r="R19" s="722"/>
      <c r="S19" s="203"/>
      <c r="T19" s="722"/>
      <c r="U19" s="203"/>
      <c r="V19" s="722"/>
      <c r="W19" s="203"/>
      <c r="X19" s="722"/>
      <c r="Y19" s="203"/>
      <c r="Z19" s="722"/>
      <c r="AA19" s="203"/>
      <c r="AB19" s="722"/>
      <c r="AC19" s="203"/>
      <c r="AD19" s="722"/>
      <c r="AE19" s="203"/>
      <c r="AF19" s="722"/>
      <c r="AG19" s="203"/>
      <c r="AH19" s="722"/>
      <c r="AI19" s="203"/>
      <c r="AJ19" s="722"/>
      <c r="AK19" s="203"/>
      <c r="AL19" s="722"/>
      <c r="AM19" s="203"/>
      <c r="AN19" s="722"/>
      <c r="AO19" s="203"/>
      <c r="AP19" s="722"/>
      <c r="AQ19" s="203"/>
      <c r="AR19" s="722"/>
      <c r="AS19" s="203"/>
      <c r="AT19" s="722"/>
      <c r="AU19" s="203"/>
      <c r="AV19" s="722"/>
      <c r="AW19" s="203"/>
      <c r="AX19" s="271"/>
      <c r="AY19" s="96"/>
      <c r="AZ19" s="480" t="s">
        <v>225</v>
      </c>
      <c r="BA19" s="483" t="s">
        <v>240</v>
      </c>
      <c r="BB19" s="359"/>
      <c r="BC19" s="453" t="str">
        <f>IF(OR(ISBLANK(F10),ISBLANK('R1'!F16)),"N/A",IF(BC17&gt;=BC18/1000,"ok","&lt;&gt;"))</f>
        <v>N/A</v>
      </c>
      <c r="BD19" s="453"/>
      <c r="BE19" s="453" t="str">
        <f>IF(OR(ISBLANK(H10),ISBLANK('R1'!H16)),"N/A",IF(BE17&gt;=BE18/1000,"ok","&lt;&gt;"))</f>
        <v>N/A</v>
      </c>
      <c r="BF19" s="453"/>
      <c r="BG19" s="453" t="str">
        <f>IF(OR(ISBLANK(J10),ISBLANK('R1'!J16)),"N/A",IF(BG17&gt;=BG18/1000,"ok","&lt;&gt;"))</f>
        <v>N/A</v>
      </c>
      <c r="BH19" s="453"/>
      <c r="BI19" s="453" t="str">
        <f>IF(OR(ISBLANK(L10),ISBLANK('R1'!L16)),"N/A",IF(BI17&gt;=BI18/1000,"ok","&lt;&gt;"))</f>
        <v>N/A</v>
      </c>
      <c r="BJ19" s="453"/>
      <c r="BK19" s="453" t="str">
        <f>IF(OR(ISBLANK(N10),ISBLANK('R1'!T16)),"N/A",IF(BK17&gt;=BK18/1000,"ok","&lt;&gt;"))</f>
        <v>N/A</v>
      </c>
      <c r="BL19" s="453"/>
      <c r="BM19" s="453" t="str">
        <f>IF(OR(ISBLANK(P10),ISBLANK('R1'!P16)),"N/A",IF(BM17&gt;=BM18/1000,"ok","&lt;&gt;"))</f>
        <v>N/A</v>
      </c>
      <c r="BN19" s="453"/>
      <c r="BO19" s="453" t="str">
        <f>IF(OR(ISBLANK(R10),ISBLANK('R1'!R16)),"N/A",IF(BO17&gt;=BO18/1000,"ok","&lt;&gt;"))</f>
        <v>N/A</v>
      </c>
      <c r="BP19" s="453"/>
      <c r="BQ19" s="453" t="str">
        <f>IF(OR(ISBLANK(T10),ISBLANK('R1'!Z16)),"N/A",IF(BQ17&gt;=BQ18/1000,"ok","&lt;&gt;"))</f>
        <v>N/A</v>
      </c>
      <c r="BR19" s="453"/>
      <c r="BS19" s="453" t="str">
        <f>IF(OR(ISBLANK(V10),ISBLANK('R1'!V16)),"N/A",IF(BS17&gt;=BS18/1000,"ok","&lt;&gt;"))</f>
        <v>N/A</v>
      </c>
      <c r="BT19" s="453"/>
      <c r="BU19" s="453" t="str">
        <f>IF(OR(ISBLANK(X10),ISBLANK('R1'!X16)),"N/A",IF(BU17&gt;=BU18/1000,"ok","&lt;&gt;"))</f>
        <v>N/A</v>
      </c>
      <c r="BV19" s="453"/>
      <c r="BW19" s="453" t="str">
        <f>IF(OR(ISBLANK(Z10),ISBLANK('R1'!Z16)),"N/A",IF(BW17&gt;=BW18/1000,"ok","&lt;&gt;"))</f>
        <v>N/A</v>
      </c>
      <c r="BX19" s="453"/>
      <c r="BY19" s="453" t="str">
        <f>IF(OR(ISBLANK(AB10),ISBLANK('R1'!AB16)),"N/A",IF(BY17&gt;=BY18/1000,"ok","&lt;&gt;"))</f>
        <v>N/A</v>
      </c>
      <c r="BZ19" s="453"/>
      <c r="CA19" s="453" t="str">
        <f>IF(OR(ISBLANK(AD10),ISBLANK('R1'!AD16)),"N/A",IF(CA17&gt;=CA18/1000,"ok","&lt;&gt;"))</f>
        <v>N/A</v>
      </c>
      <c r="CB19" s="453"/>
      <c r="CC19" s="453" t="str">
        <f>IF(OR(ISBLANK(AF10),ISBLANK('R1'!AF16)),"N/A",IF(CC17&gt;=CC18/1000,"ok","&lt;&gt;"))</f>
        <v>N/A</v>
      </c>
      <c r="CD19" s="453"/>
      <c r="CE19" s="453" t="str">
        <f>IF(OR(ISBLANK(AH10),ISBLANK('R1'!AH16)),"N/A",IF(CE17&gt;=CE18/1000,"ok","&lt;&gt;"))</f>
        <v>N/A</v>
      </c>
      <c r="CF19" s="453"/>
      <c r="CG19" s="453" t="str">
        <f>IF(OR(ISBLANK(AJ10),ISBLANK('R1'!AJ16)),"N/A",IF(CG17&gt;=CG18/1000,"ok","&lt;&gt;"))</f>
        <v>N/A</v>
      </c>
      <c r="CH19" s="453"/>
      <c r="CI19" s="453" t="str">
        <f>IF(OR(ISBLANK(AL10),ISBLANK('R1'!AL16)),"N/A",IF(CI17&gt;=CI18/1000,"ok","&lt;&gt;"))</f>
        <v>N/A</v>
      </c>
      <c r="CJ19" s="453"/>
      <c r="CK19" s="453" t="str">
        <f>IF(OR(ISBLANK(AN10),ISBLANK('R1'!AN16)),"N/A",IF(CK17&gt;=CK18/1000,"ok","&lt;&gt;"))</f>
        <v>N/A</v>
      </c>
      <c r="CL19" s="453"/>
      <c r="CM19" s="453" t="str">
        <f>IF(OR(ISBLANK(AP10),ISBLANK('R1'!AP16)),"N/A",IF(CM17&gt;=CM18/1000,"ok","&lt;&gt;"))</f>
        <v>N/A</v>
      </c>
      <c r="CN19" s="453"/>
      <c r="CO19" s="453" t="str">
        <f>IF(OR(ISBLANK(AR10),ISBLANK('R1'!AR16)),"N/A",IF(CO17&gt;=CO18/1000,"ok","&lt;&gt;"))</f>
        <v>N/A</v>
      </c>
      <c r="CP19" s="453"/>
      <c r="CQ19" s="453" t="str">
        <f>IF(OR(ISBLANK(AT10),ISBLANK('R1'!AT16)),"N/A",IF(CQ17&gt;=CQ18/1000,"ok","&lt;&gt;"))</f>
        <v>N/A</v>
      </c>
      <c r="CR19" s="453"/>
      <c r="CS19" s="453" t="str">
        <f>IF(OR(ISBLANK(AV10),ISBLANK('R1'!AV16)),"N/A",IF(CS17&gt;=CS18/1000,"ok","&lt;&gt;"))</f>
        <v>N/A</v>
      </c>
      <c r="CT19" s="762"/>
    </row>
    <row r="20" spans="3:98" ht="16.5" customHeight="1">
      <c r="C20" s="78" t="s">
        <v>131</v>
      </c>
      <c r="D20" s="589"/>
      <c r="E20" s="594"/>
      <c r="F20" s="590"/>
      <c r="G20" s="608"/>
      <c r="H20" s="590"/>
      <c r="I20" s="590"/>
      <c r="J20" s="590"/>
      <c r="K20" s="590"/>
      <c r="L20" s="590"/>
      <c r="M20" s="590"/>
      <c r="N20" s="590"/>
      <c r="O20" s="590"/>
      <c r="P20" s="590"/>
      <c r="Q20" s="590"/>
      <c r="R20" s="590"/>
      <c r="S20" s="590"/>
      <c r="T20" s="590"/>
      <c r="U20" s="590"/>
      <c r="V20" s="590"/>
      <c r="W20" s="590"/>
      <c r="X20" s="590"/>
      <c r="Y20" s="590"/>
      <c r="Z20" s="590"/>
      <c r="AA20" s="623"/>
      <c r="AB20" s="590"/>
      <c r="AC20" s="623"/>
      <c r="AD20" s="134"/>
      <c r="AE20" s="652"/>
      <c r="AF20" s="134"/>
      <c r="AG20" s="652"/>
      <c r="AH20" s="134"/>
      <c r="AI20" s="652"/>
      <c r="AJ20" s="150"/>
      <c r="AK20" s="652"/>
      <c r="AL20" s="150"/>
      <c r="AM20" s="652"/>
      <c r="AN20" s="134"/>
      <c r="AO20" s="652"/>
      <c r="AP20" s="134"/>
      <c r="AQ20" s="652"/>
      <c r="AR20" s="150"/>
      <c r="AS20" s="652"/>
      <c r="AT20" s="150"/>
      <c r="AU20" s="652"/>
      <c r="AV20" s="134"/>
      <c r="AW20" s="652"/>
      <c r="AX20" s="150"/>
      <c r="AY20" s="97"/>
      <c r="AZ20" s="418" t="s">
        <v>213</v>
      </c>
      <c r="BA20" s="518" t="s">
        <v>214</v>
      </c>
      <c r="BB20" s="432"/>
      <c r="BC20" s="433"/>
      <c r="BD20" s="434"/>
      <c r="BE20" s="433"/>
      <c r="BF20" s="434"/>
      <c r="BG20" s="433"/>
      <c r="BH20" s="434"/>
      <c r="BI20" s="433"/>
      <c r="BJ20" s="434"/>
      <c r="BK20" s="433"/>
      <c r="BL20" s="434"/>
      <c r="BM20" s="433"/>
      <c r="BN20" s="434"/>
      <c r="BO20" s="433"/>
      <c r="BP20" s="434"/>
      <c r="BQ20" s="433"/>
      <c r="BR20" s="434"/>
      <c r="BS20" s="433"/>
      <c r="BT20" s="434"/>
      <c r="BU20" s="433"/>
      <c r="BV20" s="434"/>
      <c r="BW20" s="433"/>
      <c r="BX20" s="434"/>
      <c r="BY20" s="433"/>
      <c r="BZ20" s="434"/>
      <c r="CA20" s="433"/>
      <c r="CB20" s="434"/>
      <c r="CC20" s="433"/>
      <c r="CD20" s="434"/>
      <c r="CE20" s="433"/>
      <c r="CF20" s="434"/>
      <c r="CG20" s="433"/>
      <c r="CH20" s="434"/>
      <c r="CI20" s="433"/>
      <c r="CJ20" s="434"/>
      <c r="CK20" s="433"/>
      <c r="CL20" s="434"/>
      <c r="CM20" s="433"/>
      <c r="CN20" s="434"/>
      <c r="CO20" s="433"/>
      <c r="CP20" s="434"/>
      <c r="CQ20" s="433"/>
      <c r="CR20" s="434"/>
      <c r="CS20" s="433"/>
      <c r="CT20" s="434"/>
    </row>
    <row r="21" spans="3:98" ht="12.75" customHeight="1">
      <c r="C21" s="285" t="s">
        <v>189</v>
      </c>
      <c r="D21" s="866" t="s">
        <v>136</v>
      </c>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583"/>
      <c r="AS21" s="583"/>
      <c r="AT21" s="583"/>
      <c r="AU21" s="583"/>
      <c r="AV21" s="583"/>
      <c r="AW21" s="583"/>
      <c r="AX21" s="272"/>
      <c r="AY21" s="97"/>
      <c r="AZ21" s="418" t="s">
        <v>215</v>
      </c>
      <c r="BA21" s="518" t="s">
        <v>216</v>
      </c>
      <c r="BB21" s="304"/>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42"/>
      <c r="CO21" s="435"/>
      <c r="CP21" s="435"/>
      <c r="CQ21" s="435"/>
      <c r="CR21" s="435"/>
      <c r="CS21" s="435"/>
      <c r="CT21" s="442"/>
    </row>
    <row r="22" spans="3:98" ht="25.5" customHeight="1">
      <c r="C22" s="285" t="s">
        <v>189</v>
      </c>
      <c r="D22" s="855" t="s">
        <v>23</v>
      </c>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855"/>
      <c r="AM22" s="855"/>
      <c r="AN22" s="855"/>
      <c r="AO22" s="855"/>
      <c r="AP22" s="855"/>
      <c r="AQ22" s="855"/>
      <c r="AR22" s="867"/>
      <c r="AS22" s="867"/>
      <c r="AT22" s="867"/>
      <c r="AU22" s="867"/>
      <c r="AV22" s="867"/>
      <c r="AW22" s="867"/>
      <c r="AX22" s="867"/>
      <c r="AY22" s="2"/>
      <c r="AZ22" s="420" t="s">
        <v>217</v>
      </c>
      <c r="BA22" s="518" t="s">
        <v>218</v>
      </c>
      <c r="BB22" s="308"/>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297"/>
      <c r="CN22" s="297"/>
      <c r="CO22" s="309"/>
      <c r="CP22" s="309"/>
      <c r="CQ22" s="309"/>
      <c r="CR22" s="309"/>
      <c r="CS22" s="297"/>
      <c r="CT22" s="297"/>
    </row>
    <row r="23" spans="3:112" ht="27.75" customHeight="1">
      <c r="C23" s="285" t="s">
        <v>189</v>
      </c>
      <c r="D23" s="848" t="s">
        <v>268</v>
      </c>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8"/>
      <c r="AX23" s="848"/>
      <c r="AY23" s="441"/>
      <c r="CU23" s="2"/>
      <c r="CV23" s="2"/>
      <c r="CW23" s="2"/>
      <c r="CX23" s="2"/>
      <c r="CY23" s="2"/>
      <c r="CZ23" s="2"/>
      <c r="DA23" s="2"/>
      <c r="DB23" s="2"/>
      <c r="DC23" s="2"/>
      <c r="DD23" s="2"/>
      <c r="DE23" s="2"/>
      <c r="DF23" s="2"/>
      <c r="DG23" s="2"/>
      <c r="DH23" s="2"/>
    </row>
    <row r="24" spans="3:99" ht="14.25" customHeight="1">
      <c r="C24" s="285" t="s">
        <v>189</v>
      </c>
      <c r="D24" s="844" t="s">
        <v>307</v>
      </c>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270"/>
      <c r="AS24" s="270"/>
      <c r="AT24" s="270"/>
      <c r="AU24" s="270"/>
      <c r="AV24" s="270"/>
      <c r="AW24" s="270"/>
      <c r="AX24" s="270"/>
      <c r="AY24" s="2"/>
      <c r="AZ24" s="297"/>
      <c r="BA24" s="521"/>
      <c r="BB24" s="304"/>
      <c r="BC24" s="430"/>
      <c r="BD24" s="437"/>
      <c r="BE24" s="430"/>
      <c r="BF24" s="437"/>
      <c r="BG24" s="435"/>
      <c r="BH24" s="437"/>
      <c r="BI24" s="430"/>
      <c r="BJ24" s="437"/>
      <c r="BK24" s="430"/>
      <c r="BL24" s="437"/>
      <c r="BM24" s="435"/>
      <c r="BN24" s="437"/>
      <c r="BO24" s="430"/>
      <c r="BP24" s="437"/>
      <c r="BQ24" s="430"/>
      <c r="BR24" s="437"/>
      <c r="BS24" s="430"/>
      <c r="BT24" s="437"/>
      <c r="BU24" s="430"/>
      <c r="BV24" s="437"/>
      <c r="BW24" s="430"/>
      <c r="BX24" s="437"/>
      <c r="BY24" s="430"/>
      <c r="BZ24" s="437"/>
      <c r="CA24" s="430"/>
      <c r="CB24" s="438"/>
      <c r="CC24" s="430"/>
      <c r="CD24" s="437"/>
      <c r="CE24" s="430"/>
      <c r="CF24" s="437"/>
      <c r="CG24" s="437"/>
      <c r="CH24" s="437"/>
      <c r="CI24" s="437"/>
      <c r="CJ24" s="437"/>
      <c r="CK24" s="430"/>
      <c r="CL24" s="437"/>
      <c r="CM24" s="430"/>
      <c r="CN24" s="437"/>
      <c r="CO24" s="437"/>
      <c r="CP24" s="437"/>
      <c r="CQ24" s="430"/>
      <c r="CR24" s="437"/>
      <c r="CS24" s="430"/>
      <c r="CT24" s="437"/>
      <c r="CU24" s="2"/>
    </row>
    <row r="25" spans="1:99" s="1" customFormat="1" ht="14.25" customHeight="1">
      <c r="A25" s="415"/>
      <c r="B25" s="415"/>
      <c r="C25" s="285" t="s">
        <v>189</v>
      </c>
      <c r="D25" s="567" t="s">
        <v>39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85"/>
      <c r="BA25" s="486"/>
      <c r="BB25" s="304"/>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7"/>
      <c r="CO25" s="435"/>
      <c r="CP25" s="435"/>
      <c r="CQ25" s="435"/>
      <c r="CR25" s="435"/>
      <c r="CS25" s="435"/>
      <c r="CT25" s="437"/>
      <c r="CU25" s="97"/>
    </row>
    <row r="26" spans="3:99" ht="20.25" customHeight="1">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869" t="str">
        <f>D9&amp;" (R2,1)"</f>
        <v>Stock of hazardous waste at the beginning of the year (R2,1)</v>
      </c>
      <c r="AA26" s="870"/>
      <c r="AB26" s="870"/>
      <c r="AC26" s="870"/>
      <c r="AD26" s="870"/>
      <c r="AE26" s="870"/>
      <c r="AF26" s="870"/>
      <c r="AG26" s="871"/>
      <c r="AH26" s="15"/>
      <c r="AI26" s="241"/>
      <c r="AJ26" s="868"/>
      <c r="AK26" s="868"/>
      <c r="AL26" s="868"/>
      <c r="AM26" s="868"/>
      <c r="AN26" s="868"/>
      <c r="AO26" s="868"/>
      <c r="AP26" s="868"/>
      <c r="AQ26" s="241"/>
      <c r="AR26" s="241"/>
      <c r="AS26" s="241"/>
      <c r="AT26" s="241"/>
      <c r="AU26" s="241"/>
      <c r="AV26" s="241"/>
      <c r="AW26" s="241"/>
      <c r="AX26" s="241"/>
      <c r="AY26" s="97"/>
      <c r="AZ26" s="304"/>
      <c r="BA26" s="436"/>
      <c r="BB26" s="304"/>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297"/>
      <c r="CO26" s="439"/>
      <c r="CP26" s="439"/>
      <c r="CQ26" s="439"/>
      <c r="CR26" s="439"/>
      <c r="CS26" s="439"/>
      <c r="CT26" s="297"/>
      <c r="CU26" s="2"/>
    </row>
    <row r="27" spans="3:99" ht="18" customHeight="1">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41"/>
      <c r="AS27" s="241"/>
      <c r="AT27" s="241"/>
      <c r="AU27" s="241"/>
      <c r="AW27" s="241"/>
      <c r="AX27" s="241"/>
      <c r="AY27" s="97"/>
      <c r="AZ27" s="304"/>
      <c r="BA27" s="436"/>
      <c r="BB27" s="304"/>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297"/>
      <c r="CO27" s="439"/>
      <c r="CP27" s="439"/>
      <c r="CQ27" s="439"/>
      <c r="CR27" s="439"/>
      <c r="CS27" s="439"/>
      <c r="CT27" s="297"/>
      <c r="CU27" s="2"/>
    </row>
    <row r="28" spans="3:98" ht="41.25" customHeight="1">
      <c r="C28" s="1"/>
      <c r="D28" s="604"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92"/>
      <c r="AI28" s="292"/>
      <c r="AJ28" s="863" t="str">
        <f>D13&amp;" (R2,5) [-]"</f>
        <v>Hazardous waste treated or disposed of during the year (=6+7+9+10) (R2,5) [-]</v>
      </c>
      <c r="AK28" s="864"/>
      <c r="AL28" s="864"/>
      <c r="AM28" s="864"/>
      <c r="AN28" s="864"/>
      <c r="AO28" s="864"/>
      <c r="AP28" s="865"/>
      <c r="AQ28" s="241"/>
      <c r="AR28" s="241"/>
      <c r="AS28" s="241"/>
      <c r="AT28" s="241"/>
      <c r="AU28" s="241"/>
      <c r="AV28" s="241"/>
      <c r="AW28" s="241"/>
      <c r="AX28" s="241"/>
      <c r="AY28" s="97"/>
      <c r="AZ28" s="304"/>
      <c r="BA28" s="436"/>
      <c r="BB28" s="304"/>
      <c r="BC28" s="306"/>
      <c r="BD28" s="305"/>
      <c r="BE28" s="306"/>
      <c r="BF28" s="306"/>
      <c r="BG28" s="306"/>
      <c r="BH28" s="305"/>
      <c r="BI28" s="306"/>
      <c r="BJ28" s="306"/>
      <c r="BK28" s="306"/>
      <c r="BL28" s="305"/>
      <c r="BM28" s="306"/>
      <c r="BN28" s="305"/>
      <c r="BO28" s="306"/>
      <c r="BP28" s="306"/>
      <c r="BQ28" s="306"/>
      <c r="BR28" s="305"/>
      <c r="BS28" s="306"/>
      <c r="BT28" s="306"/>
      <c r="BU28" s="306"/>
      <c r="BV28" s="305"/>
      <c r="BW28" s="306"/>
      <c r="BX28" s="307"/>
      <c r="BY28" s="306"/>
      <c r="BZ28" s="305"/>
      <c r="CA28" s="306"/>
      <c r="CB28" s="306"/>
      <c r="CC28" s="306"/>
      <c r="CD28" s="305"/>
      <c r="CE28" s="306"/>
      <c r="CF28" s="307"/>
      <c r="CG28" s="306"/>
      <c r="CH28" s="305"/>
      <c r="CI28" s="306"/>
      <c r="CJ28" s="307"/>
      <c r="CK28" s="297"/>
      <c r="CL28" s="297"/>
      <c r="CM28" s="297"/>
      <c r="CN28" s="297"/>
      <c r="CO28" s="306"/>
      <c r="CP28" s="307"/>
      <c r="CQ28" s="297"/>
      <c r="CR28" s="297"/>
      <c r="CS28" s="297"/>
      <c r="CT28" s="297"/>
    </row>
    <row r="29" spans="3:98" ht="14.25" customHeight="1">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41"/>
      <c r="AS29" s="241"/>
      <c r="AT29" s="241"/>
      <c r="AU29" s="241"/>
      <c r="AV29" s="273"/>
      <c r="AW29" s="241"/>
      <c r="AX29" s="241"/>
      <c r="AY29" s="97"/>
      <c r="AZ29" s="304"/>
      <c r="BA29" s="436"/>
      <c r="BB29" s="304"/>
      <c r="BC29" s="306"/>
      <c r="BD29" s="305"/>
      <c r="BE29" s="306"/>
      <c r="BF29" s="306"/>
      <c r="BG29" s="306"/>
      <c r="BH29" s="305"/>
      <c r="BI29" s="306"/>
      <c r="BJ29" s="306"/>
      <c r="BK29" s="306"/>
      <c r="BL29" s="305"/>
      <c r="BM29" s="306"/>
      <c r="BN29" s="305"/>
      <c r="BO29" s="306"/>
      <c r="BP29" s="306"/>
      <c r="BQ29" s="306"/>
      <c r="BR29" s="305"/>
      <c r="BS29" s="306"/>
      <c r="BT29" s="306"/>
      <c r="BU29" s="306"/>
      <c r="BV29" s="305"/>
      <c r="BW29" s="306"/>
      <c r="BX29" s="307"/>
      <c r="BY29" s="306"/>
      <c r="BZ29" s="305"/>
      <c r="CA29" s="306"/>
      <c r="CB29" s="306"/>
      <c r="CC29" s="306"/>
      <c r="CD29" s="305"/>
      <c r="CE29" s="306"/>
      <c r="CF29" s="307"/>
      <c r="CG29" s="306"/>
      <c r="CH29" s="305"/>
      <c r="CI29" s="306"/>
      <c r="CJ29" s="307"/>
      <c r="CK29" s="297"/>
      <c r="CL29" s="297"/>
      <c r="CM29" s="297"/>
      <c r="CN29" s="297"/>
      <c r="CO29" s="306"/>
      <c r="CP29" s="307"/>
      <c r="CQ29" s="297"/>
      <c r="CR29" s="297"/>
      <c r="CS29" s="297"/>
      <c r="CT29" s="297"/>
    </row>
    <row r="30" spans="3:98" ht="21.75" customHeight="1">
      <c r="C30" s="1"/>
      <c r="D30" s="604"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92"/>
      <c r="AJ30" s="863" t="str">
        <f>D12&amp;" (R2,4) [-]"</f>
        <v>Hazardous waste exported during the year (R2,4) [-]</v>
      </c>
      <c r="AK30" s="864"/>
      <c r="AL30" s="864"/>
      <c r="AM30" s="864"/>
      <c r="AN30" s="864"/>
      <c r="AO30" s="864"/>
      <c r="AP30" s="865"/>
      <c r="AQ30" s="241"/>
      <c r="AR30" s="241"/>
      <c r="AS30" s="241"/>
      <c r="AT30" s="241"/>
      <c r="AU30" s="241"/>
      <c r="AV30" s="241"/>
      <c r="AW30" s="241"/>
      <c r="AX30" s="241"/>
      <c r="AY30" s="97"/>
      <c r="AZ30" s="304"/>
      <c r="BA30" s="429"/>
      <c r="BB30" s="304"/>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297"/>
      <c r="CO30" s="439"/>
      <c r="CP30" s="439"/>
      <c r="CQ30" s="439"/>
      <c r="CR30" s="439"/>
      <c r="CS30" s="439"/>
      <c r="CT30" s="297"/>
    </row>
    <row r="31" spans="3:98" ht="10.5" customHeight="1">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97"/>
      <c r="AZ31" s="304"/>
      <c r="BA31" s="429"/>
      <c r="BB31" s="304"/>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297"/>
      <c r="CO31" s="439"/>
      <c r="CP31" s="439"/>
      <c r="CQ31" s="439"/>
      <c r="CR31" s="439"/>
      <c r="CS31" s="439"/>
      <c r="CT31" s="297"/>
    </row>
    <row r="32" spans="3:98" ht="21.75" customHeight="1">
      <c r="C32" s="1"/>
      <c r="D32" s="81"/>
      <c r="E32" s="241"/>
      <c r="F32" s="241"/>
      <c r="G32" s="241"/>
      <c r="H32" s="241"/>
      <c r="I32" s="241"/>
      <c r="J32" s="241"/>
      <c r="K32" s="241"/>
      <c r="L32" s="241"/>
      <c r="M32" s="241"/>
      <c r="N32" s="241"/>
      <c r="O32" s="241"/>
      <c r="P32" s="241"/>
      <c r="Q32" s="241"/>
      <c r="R32" s="241"/>
      <c r="S32" s="241"/>
      <c r="T32" s="241"/>
      <c r="U32" s="241"/>
      <c r="V32" s="241"/>
      <c r="W32" s="241"/>
      <c r="X32" s="588"/>
      <c r="Y32" s="588"/>
      <c r="Z32" s="858" t="str">
        <f>D19&amp;" (R2,11)"</f>
        <v>Stock of hazardous waste at the end of the year (=1+2+3-4-5) (R2,11)</v>
      </c>
      <c r="AA32" s="859"/>
      <c r="AB32" s="859"/>
      <c r="AC32" s="859"/>
      <c r="AD32" s="859"/>
      <c r="AE32" s="859"/>
      <c r="AF32" s="860"/>
      <c r="AG32" s="641"/>
      <c r="AH32" s="15"/>
      <c r="AI32" s="241"/>
      <c r="AJ32" s="241"/>
      <c r="AK32" s="241"/>
      <c r="AL32" s="241"/>
      <c r="AM32" s="241"/>
      <c r="AN32" s="241"/>
      <c r="AO32" s="241"/>
      <c r="AP32" s="241"/>
      <c r="AQ32" s="241"/>
      <c r="AR32" s="241"/>
      <c r="AS32" s="241"/>
      <c r="AT32" s="241"/>
      <c r="AU32" s="241"/>
      <c r="AV32" s="241"/>
      <c r="AW32" s="241"/>
      <c r="AX32" s="241"/>
      <c r="AY32" s="97"/>
      <c r="AZ32" s="304"/>
      <c r="BA32" s="440"/>
      <c r="BB32" s="304"/>
      <c r="BC32" s="306"/>
      <c r="BD32" s="305"/>
      <c r="BE32" s="306"/>
      <c r="BF32" s="306"/>
      <c r="BG32" s="306"/>
      <c r="BH32" s="305"/>
      <c r="BI32" s="306"/>
      <c r="BJ32" s="306"/>
      <c r="BK32" s="306"/>
      <c r="BL32" s="305"/>
      <c r="BM32" s="306"/>
      <c r="BN32" s="305"/>
      <c r="BO32" s="306"/>
      <c r="BP32" s="306"/>
      <c r="BQ32" s="306"/>
      <c r="BR32" s="305"/>
      <c r="BS32" s="306"/>
      <c r="BT32" s="306"/>
      <c r="BU32" s="306"/>
      <c r="BV32" s="305"/>
      <c r="BW32" s="306"/>
      <c r="BX32" s="307"/>
      <c r="BY32" s="306"/>
      <c r="BZ32" s="305"/>
      <c r="CA32" s="306"/>
      <c r="CB32" s="306"/>
      <c r="CC32" s="306"/>
      <c r="CD32" s="305"/>
      <c r="CE32" s="306"/>
      <c r="CF32" s="307"/>
      <c r="CG32" s="306"/>
      <c r="CH32" s="305"/>
      <c r="CI32" s="306"/>
      <c r="CJ32" s="307"/>
      <c r="CK32" s="297"/>
      <c r="CL32" s="297"/>
      <c r="CM32" s="297"/>
      <c r="CN32" s="297"/>
      <c r="CO32" s="306"/>
      <c r="CP32" s="307"/>
      <c r="CQ32" s="297"/>
      <c r="CR32" s="297"/>
      <c r="CS32" s="297"/>
      <c r="CT32" s="297"/>
    </row>
    <row r="33" spans="51:98" ht="5.25" customHeight="1">
      <c r="AY33" s="2"/>
      <c r="AZ33" s="304"/>
      <c r="BA33" s="309"/>
      <c r="BB33" s="304"/>
      <c r="BC33" s="356"/>
      <c r="BD33" s="309"/>
      <c r="BE33" s="356"/>
      <c r="BF33" s="356"/>
      <c r="BG33" s="356"/>
      <c r="BH33" s="309"/>
      <c r="BI33" s="356"/>
      <c r="BJ33" s="356"/>
      <c r="BK33" s="356"/>
      <c r="BL33" s="309"/>
      <c r="BM33" s="356"/>
      <c r="BN33" s="309"/>
      <c r="BO33" s="356"/>
      <c r="BP33" s="356"/>
      <c r="BQ33" s="356"/>
      <c r="BR33" s="309"/>
      <c r="BS33" s="356"/>
      <c r="BT33" s="356"/>
      <c r="BU33" s="356"/>
      <c r="BV33" s="309"/>
      <c r="BW33" s="356"/>
      <c r="BX33" s="307"/>
      <c r="BY33" s="356"/>
      <c r="BZ33" s="309"/>
      <c r="CA33" s="356"/>
      <c r="CB33" s="356"/>
      <c r="CC33" s="356"/>
      <c r="CD33" s="309"/>
      <c r="CE33" s="356"/>
      <c r="CF33" s="307"/>
      <c r="CG33" s="356"/>
      <c r="CH33" s="309"/>
      <c r="CI33" s="356"/>
      <c r="CJ33" s="307"/>
      <c r="CK33" s="297"/>
      <c r="CL33" s="297"/>
      <c r="CM33" s="297"/>
      <c r="CN33" s="297"/>
      <c r="CO33" s="356"/>
      <c r="CP33" s="307"/>
      <c r="CQ33" s="297"/>
      <c r="CR33" s="297"/>
      <c r="CS33" s="297"/>
      <c r="CT33" s="297"/>
    </row>
    <row r="34" spans="2:98" ht="17.25" customHeight="1">
      <c r="B34" s="415">
        <v>1</v>
      </c>
      <c r="C34" s="85" t="s">
        <v>132</v>
      </c>
      <c r="D34" s="85"/>
      <c r="E34" s="85"/>
      <c r="F34" s="132"/>
      <c r="G34" s="143"/>
      <c r="H34" s="132"/>
      <c r="I34" s="143"/>
      <c r="J34" s="132"/>
      <c r="K34" s="143"/>
      <c r="L34" s="132"/>
      <c r="M34" s="143"/>
      <c r="N34" s="132"/>
      <c r="O34" s="143"/>
      <c r="P34" s="132"/>
      <c r="Q34" s="143"/>
      <c r="R34" s="132"/>
      <c r="S34" s="143"/>
      <c r="T34" s="132"/>
      <c r="U34" s="143"/>
      <c r="V34" s="132"/>
      <c r="W34" s="143"/>
      <c r="X34" s="132"/>
      <c r="Y34" s="143"/>
      <c r="Z34" s="132"/>
      <c r="AA34" s="650"/>
      <c r="AB34" s="132"/>
      <c r="AC34" s="650"/>
      <c r="AD34" s="132"/>
      <c r="AE34" s="650"/>
      <c r="AF34" s="132"/>
      <c r="AG34" s="650"/>
      <c r="AH34" s="132"/>
      <c r="AI34" s="650"/>
      <c r="AJ34" s="143"/>
      <c r="AK34" s="650"/>
      <c r="AL34" s="143"/>
      <c r="AM34" s="650"/>
      <c r="AN34" s="131"/>
      <c r="AO34" s="658"/>
      <c r="AP34" s="131"/>
      <c r="AQ34" s="658"/>
      <c r="AR34" s="149"/>
      <c r="AS34" s="658"/>
      <c r="AT34" s="149"/>
      <c r="AU34" s="658"/>
      <c r="AV34" s="131"/>
      <c r="AW34" s="658"/>
      <c r="AX34" s="149"/>
      <c r="AY34" s="97"/>
      <c r="AZ34" s="304"/>
      <c r="BA34" s="309"/>
      <c r="BB34" s="304"/>
      <c r="BC34" s="357"/>
      <c r="BD34" s="358"/>
      <c r="BE34" s="357"/>
      <c r="BF34" s="357"/>
      <c r="BG34" s="357"/>
      <c r="BH34" s="358"/>
      <c r="BI34" s="357"/>
      <c r="BJ34" s="357"/>
      <c r="BK34" s="357"/>
      <c r="BL34" s="358"/>
      <c r="BM34" s="357"/>
      <c r="BN34" s="358"/>
      <c r="BO34" s="357"/>
      <c r="BP34" s="357"/>
      <c r="BQ34" s="357"/>
      <c r="BR34" s="358"/>
      <c r="BS34" s="357"/>
      <c r="BT34" s="357"/>
      <c r="BU34" s="357"/>
      <c r="BV34" s="358"/>
      <c r="BW34" s="357"/>
      <c r="BX34" s="307"/>
      <c r="BY34" s="357"/>
      <c r="BZ34" s="358"/>
      <c r="CA34" s="357"/>
      <c r="CB34" s="357"/>
      <c r="CC34" s="357"/>
      <c r="CD34" s="358"/>
      <c r="CE34" s="357"/>
      <c r="CF34" s="307"/>
      <c r="CG34" s="357"/>
      <c r="CH34" s="358"/>
      <c r="CI34" s="357"/>
      <c r="CJ34" s="307"/>
      <c r="CK34" s="297"/>
      <c r="CL34" s="297"/>
      <c r="CM34" s="297"/>
      <c r="CN34" s="297"/>
      <c r="CO34" s="357"/>
      <c r="CP34" s="307"/>
      <c r="CQ34" s="297"/>
      <c r="CR34" s="297"/>
      <c r="CS34" s="297"/>
      <c r="CT34" s="297"/>
    </row>
    <row r="35" spans="3:98" ht="3.75" customHeight="1">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51"/>
      <c r="AB35" s="128"/>
      <c r="AC35" s="651"/>
      <c r="AD35" s="128"/>
      <c r="AE35" s="651"/>
      <c r="AF35" s="128"/>
      <c r="AG35" s="651"/>
      <c r="AH35" s="128"/>
      <c r="AI35" s="651"/>
      <c r="AJ35" s="144"/>
      <c r="AK35" s="651"/>
      <c r="AL35" s="144"/>
      <c r="AM35" s="651"/>
      <c r="AN35" s="134"/>
      <c r="AO35" s="652"/>
      <c r="AP35" s="134"/>
      <c r="AQ35" s="652"/>
      <c r="AR35" s="150"/>
      <c r="AS35" s="652"/>
      <c r="AT35" s="150"/>
      <c r="AU35" s="652"/>
      <c r="AV35" s="134"/>
      <c r="AW35" s="652"/>
      <c r="AX35" s="150"/>
      <c r="AY35" s="97"/>
      <c r="AZ35" s="297"/>
      <c r="BA35" s="297"/>
      <c r="BB35" s="297"/>
      <c r="BC35" s="297"/>
      <c r="BD35" s="297"/>
      <c r="BE35" s="297"/>
      <c r="BF35" s="297"/>
      <c r="BG35" s="348"/>
      <c r="BH35" s="330"/>
      <c r="BI35" s="348"/>
      <c r="BJ35" s="330"/>
      <c r="BK35" s="348"/>
      <c r="BL35" s="330"/>
      <c r="BM35" s="348"/>
      <c r="BN35" s="330"/>
      <c r="BO35" s="348"/>
      <c r="BP35" s="330"/>
      <c r="BQ35" s="348"/>
      <c r="BR35" s="330"/>
      <c r="BS35" s="348"/>
      <c r="BT35" s="330"/>
      <c r="BU35" s="348"/>
      <c r="BV35" s="330"/>
      <c r="BW35" s="348"/>
      <c r="BX35" s="330"/>
      <c r="BY35" s="348"/>
      <c r="BZ35" s="330"/>
      <c r="CA35" s="348"/>
      <c r="CB35" s="330"/>
      <c r="CC35" s="348"/>
      <c r="CD35" s="330"/>
      <c r="CE35" s="348"/>
      <c r="CF35" s="330"/>
      <c r="CG35" s="348"/>
      <c r="CH35" s="330"/>
      <c r="CI35" s="348"/>
      <c r="CJ35" s="330"/>
      <c r="CK35" s="297"/>
      <c r="CL35" s="297"/>
      <c r="CM35" s="297"/>
      <c r="CN35" s="297"/>
      <c r="CO35" s="348"/>
      <c r="CP35" s="330"/>
      <c r="CQ35" s="297"/>
      <c r="CR35" s="297"/>
      <c r="CS35" s="297"/>
      <c r="CT35" s="297"/>
    </row>
    <row r="36" spans="3:98" ht="18" customHeight="1">
      <c r="C36" s="88" t="s">
        <v>133</v>
      </c>
      <c r="D36" s="840" t="s">
        <v>134</v>
      </c>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841"/>
      <c r="AX36" s="861"/>
      <c r="AY36" s="2"/>
      <c r="AZ36" s="297"/>
      <c r="BA36" s="297"/>
      <c r="BB36" s="297"/>
      <c r="BC36" s="297"/>
      <c r="BD36" s="297"/>
      <c r="BE36" s="297"/>
      <c r="BF36" s="297"/>
      <c r="BG36" s="328"/>
      <c r="BH36" s="349"/>
      <c r="BI36" s="328"/>
      <c r="BJ36" s="349"/>
      <c r="BK36" s="328"/>
      <c r="BL36" s="349"/>
      <c r="BM36" s="328"/>
      <c r="BN36" s="349"/>
      <c r="BO36" s="328"/>
      <c r="BP36" s="349"/>
      <c r="BQ36" s="328"/>
      <c r="BR36" s="349"/>
      <c r="BS36" s="328"/>
      <c r="BT36" s="349"/>
      <c r="BU36" s="328"/>
      <c r="BV36" s="349"/>
      <c r="BW36" s="328"/>
      <c r="BX36" s="349"/>
      <c r="BY36" s="328"/>
      <c r="BZ36" s="349"/>
      <c r="CA36" s="328"/>
      <c r="CB36" s="349"/>
      <c r="CC36" s="328"/>
      <c r="CD36" s="349"/>
      <c r="CE36" s="328"/>
      <c r="CF36" s="349"/>
      <c r="CG36" s="857"/>
      <c r="CH36" s="857"/>
      <c r="CI36" s="857"/>
      <c r="CJ36" s="349"/>
      <c r="CK36" s="297"/>
      <c r="CL36" s="297"/>
      <c r="CM36" s="297"/>
      <c r="CN36" s="297"/>
      <c r="CO36" s="297"/>
      <c r="CP36" s="349"/>
      <c r="CQ36" s="297"/>
      <c r="CR36" s="297"/>
      <c r="CS36" s="297"/>
      <c r="CT36" s="297"/>
    </row>
    <row r="37" spans="3:97" ht="16.5" customHeight="1">
      <c r="C37" s="90"/>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792"/>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O37" s="297"/>
      <c r="CP37" s="297"/>
      <c r="CQ37" s="297"/>
      <c r="CR37" s="297"/>
      <c r="CS37" s="297"/>
    </row>
    <row r="38" spans="3:96" ht="16.5" customHeight="1">
      <c r="C38" s="91"/>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792"/>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O38" s="297"/>
      <c r="CP38" s="297"/>
      <c r="CQ38" s="297"/>
      <c r="CR38" s="297"/>
    </row>
    <row r="39" spans="3:94" ht="16.5" customHeight="1">
      <c r="C39" s="91"/>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9"/>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O39" s="298"/>
      <c r="CP39" s="298"/>
    </row>
    <row r="40" spans="3:94" ht="16.5" customHeight="1">
      <c r="C40" s="91"/>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9"/>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O40" s="298"/>
      <c r="CP40" s="298"/>
    </row>
    <row r="41" spans="3:94" ht="16.5" customHeight="1">
      <c r="C41" s="91"/>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9"/>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O41" s="298"/>
      <c r="CP41" s="298"/>
    </row>
    <row r="42" spans="3:94" ht="16.5" customHeight="1">
      <c r="C42" s="91"/>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9"/>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O42" s="298"/>
      <c r="CP42" s="298"/>
    </row>
    <row r="43" spans="3:94" ht="16.5" customHeight="1">
      <c r="C43" s="91"/>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9"/>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O43" s="298"/>
      <c r="CP43" s="298"/>
    </row>
    <row r="44" spans="3:94" ht="16.5" customHeight="1">
      <c r="C44" s="91"/>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9"/>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O44" s="298"/>
      <c r="CP44" s="298"/>
    </row>
    <row r="45" spans="3:94" ht="16.5" customHeight="1">
      <c r="C45" s="91"/>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9"/>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O45" s="298"/>
      <c r="CP45" s="298"/>
    </row>
    <row r="46" spans="3:94" ht="16.5" customHeight="1">
      <c r="C46" s="91"/>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9"/>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O46" s="298"/>
      <c r="CP46" s="298"/>
    </row>
    <row r="47" spans="3:94" ht="16.5" customHeight="1">
      <c r="C47" s="91"/>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89"/>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O47" s="298"/>
      <c r="CP47" s="298"/>
    </row>
    <row r="48" spans="3:94" ht="16.5" customHeight="1">
      <c r="C48" s="91"/>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89"/>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O48" s="298"/>
      <c r="CP48" s="298"/>
    </row>
    <row r="49" spans="3:94" ht="16.5" customHeight="1">
      <c r="C49" s="91"/>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c r="AY49" s="89"/>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O49" s="298"/>
      <c r="CP49" s="298"/>
    </row>
    <row r="50" spans="3:94" ht="16.5" customHeight="1">
      <c r="C50" s="91"/>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5"/>
      <c r="AY50" s="89"/>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O50" s="298"/>
      <c r="CP50" s="298"/>
    </row>
    <row r="51" spans="3:94" ht="16.5" customHeight="1">
      <c r="C51" s="91"/>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89"/>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O51" s="298"/>
      <c r="CP51" s="298"/>
    </row>
    <row r="52" spans="3:94" ht="16.5" customHeight="1">
      <c r="C52" s="91"/>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5"/>
      <c r="AY52" s="89"/>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O52" s="298"/>
      <c r="CP52" s="298"/>
    </row>
    <row r="53" spans="3:94" ht="16.5" customHeight="1">
      <c r="C53" s="9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35"/>
      <c r="AY53" s="89"/>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O53" s="298"/>
      <c r="CP53" s="298"/>
    </row>
    <row r="54" spans="3:94" ht="16.5" customHeight="1">
      <c r="C54" s="91"/>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89"/>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O54" s="298"/>
      <c r="CP54" s="298"/>
    </row>
    <row r="55" spans="3:94" ht="16.5" customHeight="1">
      <c r="C55" s="91"/>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5"/>
      <c r="AY55" s="89"/>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O55" s="298"/>
      <c r="CP55" s="298"/>
    </row>
    <row r="56" spans="3:94" ht="16.5" customHeight="1">
      <c r="C56" s="91"/>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9"/>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O56" s="298"/>
      <c r="CP56" s="298"/>
    </row>
    <row r="57" spans="3:94" ht="16.5" customHeight="1">
      <c r="C57" s="91"/>
      <c r="D57" s="835"/>
      <c r="E57" s="835"/>
      <c r="F57" s="835"/>
      <c r="G57" s="835"/>
      <c r="H57" s="835"/>
      <c r="I57" s="835"/>
      <c r="J57" s="835"/>
      <c r="K57" s="835"/>
      <c r="L57" s="835"/>
      <c r="M57" s="835"/>
      <c r="N57" s="835"/>
      <c r="O57" s="835"/>
      <c r="P57" s="835"/>
      <c r="Q57" s="835"/>
      <c r="R57" s="835"/>
      <c r="S57" s="835"/>
      <c r="T57" s="835"/>
      <c r="U57" s="835"/>
      <c r="V57" s="835"/>
      <c r="W57" s="835"/>
      <c r="X57" s="835"/>
      <c r="Y57" s="835"/>
      <c r="Z57" s="835"/>
      <c r="AA57" s="835"/>
      <c r="AB57" s="835"/>
      <c r="AC57" s="835"/>
      <c r="AD57" s="835"/>
      <c r="AE57" s="835"/>
      <c r="AF57" s="835"/>
      <c r="AG57" s="835"/>
      <c r="AH57" s="835"/>
      <c r="AI57" s="835"/>
      <c r="AJ57" s="835"/>
      <c r="AK57" s="835"/>
      <c r="AL57" s="835"/>
      <c r="AM57" s="835"/>
      <c r="AN57" s="835"/>
      <c r="AO57" s="835"/>
      <c r="AP57" s="835"/>
      <c r="AQ57" s="835"/>
      <c r="AR57" s="835"/>
      <c r="AS57" s="835"/>
      <c r="AT57" s="835"/>
      <c r="AU57" s="835"/>
      <c r="AV57" s="835"/>
      <c r="AW57" s="835"/>
      <c r="AX57" s="835"/>
      <c r="AY57" s="89"/>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O57" s="298"/>
      <c r="CP57" s="298"/>
    </row>
    <row r="58" spans="3:94" ht="16.5" customHeight="1">
      <c r="C58" s="92"/>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1"/>
      <c r="AY58" s="89"/>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O58" s="298"/>
      <c r="CP58" s="298"/>
    </row>
    <row r="59" spans="3:94" ht="12.75">
      <c r="C59" s="16"/>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O59" s="298"/>
      <c r="CP59" s="298"/>
    </row>
    <row r="60" spans="3:4" ht="12.75">
      <c r="C60" s="16"/>
      <c r="D60" s="16"/>
    </row>
  </sheetData>
  <sheetProtection sheet="1" formatCells="0" formatColumns="0" formatRows="0" insertColumns="0"/>
  <mergeCells count="36">
    <mergeCell ref="Z26:AG26"/>
    <mergeCell ref="D39:AX39"/>
    <mergeCell ref="D38:AX38"/>
    <mergeCell ref="D37:AX37"/>
    <mergeCell ref="C1:E1"/>
    <mergeCell ref="D36:AX36"/>
    <mergeCell ref="C6:AQ6"/>
    <mergeCell ref="D24:AQ24"/>
    <mergeCell ref="AJ28:AP28"/>
    <mergeCell ref="D21:AQ21"/>
    <mergeCell ref="D22:AX22"/>
    <mergeCell ref="D23:AX23"/>
    <mergeCell ref="AJ26:AP26"/>
    <mergeCell ref="AJ30:AP30"/>
    <mergeCell ref="D49:AX49"/>
    <mergeCell ref="D41:AX41"/>
    <mergeCell ref="D42:AX42"/>
    <mergeCell ref="D43:AX43"/>
    <mergeCell ref="D44:AX44"/>
    <mergeCell ref="Z32:AF32"/>
    <mergeCell ref="D58:AX58"/>
    <mergeCell ref="D59:AX59"/>
    <mergeCell ref="D53:AX53"/>
    <mergeCell ref="D54:AX54"/>
    <mergeCell ref="D55:AX55"/>
    <mergeCell ref="D56:AX56"/>
    <mergeCell ref="CG36:CI36"/>
    <mergeCell ref="D57:AX57"/>
    <mergeCell ref="D51:AX51"/>
    <mergeCell ref="D52:AX52"/>
    <mergeCell ref="D45:AX45"/>
    <mergeCell ref="D46:AX46"/>
    <mergeCell ref="D47:AX47"/>
    <mergeCell ref="D48:AX48"/>
    <mergeCell ref="D50:AX50"/>
    <mergeCell ref="D40:AX40"/>
  </mergeCells>
  <conditionalFormatting sqref="F13">
    <cfRule type="cellIs" priority="126" dxfId="0" operator="lessThan" stopIfTrue="1">
      <formula>F14+F15+F17+F18-(0.01*(F14+F15+F17+F18))</formula>
    </cfRule>
  </conditionalFormatting>
  <conditionalFormatting sqref="F19">
    <cfRule type="cellIs" priority="127" dxfId="0" operator="lessThan" stopIfTrue="1">
      <formula>F9+F10+F11-F12-F13-(0.01*(F9+F10+F11-F12-F13))</formula>
    </cfRule>
  </conditionalFormatting>
  <conditionalFormatting sqref="F15">
    <cfRule type="cellIs" priority="125" dxfId="80" operator="lessThan" stopIfTrue="1">
      <formula>F16</formula>
    </cfRule>
  </conditionalFormatting>
  <conditionalFormatting sqref="AB13">
    <cfRule type="cellIs" priority="103" dxfId="0" operator="lessThan" stopIfTrue="1">
      <formula>AB14+AB15+AB17+AB18-(0.01*(AB14+AB15+AB17+AB18))</formula>
    </cfRule>
  </conditionalFormatting>
  <conditionalFormatting sqref="AB19">
    <cfRule type="cellIs" priority="104" dxfId="0" operator="lessThan" stopIfTrue="1">
      <formula>AB9+AB10+AB11-AB12-AB13-(0.01*(AB9+AB10+AB11-AB12-AB13))</formula>
    </cfRule>
  </conditionalFormatting>
  <conditionalFormatting sqref="AB15">
    <cfRule type="cellIs" priority="74" dxfId="80" operator="lessThan" stopIfTrue="1">
      <formula>AB16</formula>
    </cfRule>
  </conditionalFormatting>
  <conditionalFormatting sqref="H13">
    <cfRule type="cellIs" priority="61" dxfId="0" operator="lessThan" stopIfTrue="1">
      <formula>H14+H15+H17+H18-(0.01*(H14+H15+H17+H18))</formula>
    </cfRule>
  </conditionalFormatting>
  <conditionalFormatting sqref="H19">
    <cfRule type="cellIs" priority="62" dxfId="0" operator="lessThan" stopIfTrue="1">
      <formula>H9+H10+H11-H12-H13-(0.01*(H9+H10+H11-H12-H13))</formula>
    </cfRule>
  </conditionalFormatting>
  <conditionalFormatting sqref="H15">
    <cfRule type="cellIs" priority="60" dxfId="80" operator="lessThan" stopIfTrue="1">
      <formula>H16</formula>
    </cfRule>
  </conditionalFormatting>
  <conditionalFormatting sqref="J13">
    <cfRule type="cellIs" priority="58" dxfId="0" operator="lessThan" stopIfTrue="1">
      <formula>J14+J15+J17+J18-(0.01*(J14+J15+J17+J18))</formula>
    </cfRule>
  </conditionalFormatting>
  <conditionalFormatting sqref="J19">
    <cfRule type="cellIs" priority="59" dxfId="0" operator="lessThan" stopIfTrue="1">
      <formula>J9+J10+J11-J12-J13-(0.01*(J9+J10+J11-J12-J13))</formula>
    </cfRule>
  </conditionalFormatting>
  <conditionalFormatting sqref="J15">
    <cfRule type="cellIs" priority="57" dxfId="80" operator="lessThan" stopIfTrue="1">
      <formula>J16</formula>
    </cfRule>
  </conditionalFormatting>
  <conditionalFormatting sqref="L13">
    <cfRule type="cellIs" priority="55" dxfId="0" operator="lessThan" stopIfTrue="1">
      <formula>L14+L15+L17+L18-(0.01*(L14+L15+L17+L18))</formula>
    </cfRule>
  </conditionalFormatting>
  <conditionalFormatting sqref="L19">
    <cfRule type="cellIs" priority="56" dxfId="0" operator="lessThan" stopIfTrue="1">
      <formula>L9+L10+L11-L12-L13-(0.01*(L9+L10+L11-L12-L13))</formula>
    </cfRule>
  </conditionalFormatting>
  <conditionalFormatting sqref="L15">
    <cfRule type="cellIs" priority="54" dxfId="80" operator="lessThan" stopIfTrue="1">
      <formula>L16</formula>
    </cfRule>
  </conditionalFormatting>
  <conditionalFormatting sqref="N13">
    <cfRule type="cellIs" priority="52" dxfId="0" operator="lessThan" stopIfTrue="1">
      <formula>N14+N15+N17+N18-(0.01*(N14+N15+N17+N18))</formula>
    </cfRule>
  </conditionalFormatting>
  <conditionalFormatting sqref="N19">
    <cfRule type="cellIs" priority="53" dxfId="0" operator="lessThan" stopIfTrue="1">
      <formula>N9+N10+N11-N12-N13-(0.01*(N9+N10+N11-N12-N13))</formula>
    </cfRule>
  </conditionalFormatting>
  <conditionalFormatting sqref="N15">
    <cfRule type="cellIs" priority="51" dxfId="80" operator="lessThan" stopIfTrue="1">
      <formula>N16</formula>
    </cfRule>
  </conditionalFormatting>
  <conditionalFormatting sqref="P13">
    <cfRule type="cellIs" priority="49" dxfId="0" operator="lessThan" stopIfTrue="1">
      <formula>P14+P15+P17+P18-(0.01*(P14+P15+P17+P18))</formula>
    </cfRule>
  </conditionalFormatting>
  <conditionalFormatting sqref="P19">
    <cfRule type="cellIs" priority="50" dxfId="0" operator="lessThan" stopIfTrue="1">
      <formula>P9+P10+P11-P12-P13-(0.01*(P9+P10+P11-P12-P13))</formula>
    </cfRule>
  </conditionalFormatting>
  <conditionalFormatting sqref="P15">
    <cfRule type="cellIs" priority="48" dxfId="80" operator="lessThan" stopIfTrue="1">
      <formula>P16</formula>
    </cfRule>
  </conditionalFormatting>
  <conditionalFormatting sqref="R13">
    <cfRule type="cellIs" priority="46" dxfId="0" operator="lessThan" stopIfTrue="1">
      <formula>R14+R15+R17+R18-(0.01*(R14+R15+R17+R18))</formula>
    </cfRule>
  </conditionalFormatting>
  <conditionalFormatting sqref="R19">
    <cfRule type="cellIs" priority="47" dxfId="0" operator="lessThan" stopIfTrue="1">
      <formula>R9+R10+R11-R12-R13-(0.01*(R9+R10+R11-R12-R13))</formula>
    </cfRule>
  </conditionalFormatting>
  <conditionalFormatting sqref="R15">
    <cfRule type="cellIs" priority="45" dxfId="80" operator="lessThan" stopIfTrue="1">
      <formula>R16</formula>
    </cfRule>
  </conditionalFormatting>
  <conditionalFormatting sqref="T13">
    <cfRule type="cellIs" priority="43" dxfId="0" operator="lessThan" stopIfTrue="1">
      <formula>T14+T15+T17+T18-(0.01*(T14+T15+T17+T18))</formula>
    </cfRule>
  </conditionalFormatting>
  <conditionalFormatting sqref="T19">
    <cfRule type="cellIs" priority="44" dxfId="0" operator="lessThan" stopIfTrue="1">
      <formula>T9+T10+T11-T12-T13-(0.01*(T9+T10+T11-T12-T13))</formula>
    </cfRule>
  </conditionalFormatting>
  <conditionalFormatting sqref="T15">
    <cfRule type="cellIs" priority="42" dxfId="80" operator="lessThan" stopIfTrue="1">
      <formula>T16</formula>
    </cfRule>
  </conditionalFormatting>
  <conditionalFormatting sqref="V13">
    <cfRule type="cellIs" priority="40" dxfId="0" operator="lessThan" stopIfTrue="1">
      <formula>V14+V15+V17+V18-(0.01*(V14+V15+V17+V18))</formula>
    </cfRule>
  </conditionalFormatting>
  <conditionalFormatting sqref="V19">
    <cfRule type="cellIs" priority="41" dxfId="0" operator="lessThan" stopIfTrue="1">
      <formula>V9+V10+V11-V12-V13-(0.01*(V9+V10+V11-V12-V13))</formula>
    </cfRule>
  </conditionalFormatting>
  <conditionalFormatting sqref="V15">
    <cfRule type="cellIs" priority="39" dxfId="80" operator="lessThan" stopIfTrue="1">
      <formula>V16</formula>
    </cfRule>
  </conditionalFormatting>
  <conditionalFormatting sqref="X13">
    <cfRule type="cellIs" priority="37" dxfId="0" operator="lessThan" stopIfTrue="1">
      <formula>X14+X15+X17+X18-(0.01*(X14+X15+X17+X18))</formula>
    </cfRule>
  </conditionalFormatting>
  <conditionalFormatting sqref="X19">
    <cfRule type="cellIs" priority="38" dxfId="0" operator="lessThan" stopIfTrue="1">
      <formula>X9+X10+X11-X12-X13-(0.01*(X9+X10+X11-X12-X13))</formula>
    </cfRule>
  </conditionalFormatting>
  <conditionalFormatting sqref="X15">
    <cfRule type="cellIs" priority="36" dxfId="80" operator="lessThan" stopIfTrue="1">
      <formula>X16</formula>
    </cfRule>
  </conditionalFormatting>
  <conditionalFormatting sqref="Z13">
    <cfRule type="cellIs" priority="34" dxfId="0" operator="lessThan" stopIfTrue="1">
      <formula>Z14+Z15+Z17+Z18-(0.01*(Z14+Z15+Z17+Z18))</formula>
    </cfRule>
  </conditionalFormatting>
  <conditionalFormatting sqref="Z19">
    <cfRule type="cellIs" priority="35" dxfId="0" operator="lessThan" stopIfTrue="1">
      <formula>Z9+Z10+Z11-Z12-Z13-(0.01*(Z9+Z10+Z11-Z12-Z13))</formula>
    </cfRule>
  </conditionalFormatting>
  <conditionalFormatting sqref="Z15">
    <cfRule type="cellIs" priority="33" dxfId="80" operator="lessThan" stopIfTrue="1">
      <formula>Z16</formula>
    </cfRule>
  </conditionalFormatting>
  <conditionalFormatting sqref="AD13">
    <cfRule type="cellIs" priority="31" dxfId="0" operator="lessThan" stopIfTrue="1">
      <formula>AD14+AD15+AD17+AD18-(0.01*(AD14+AD15+AD17+AD18))</formula>
    </cfRule>
  </conditionalFormatting>
  <conditionalFormatting sqref="AD19">
    <cfRule type="cellIs" priority="32" dxfId="0" operator="lessThan" stopIfTrue="1">
      <formula>AD9+AD10+AD11-AD12-AD13-(0.01*(AD9+AD10+AD11-AD12-AD13))</formula>
    </cfRule>
  </conditionalFormatting>
  <conditionalFormatting sqref="AD15">
    <cfRule type="cellIs" priority="30" dxfId="80" operator="lessThan" stopIfTrue="1">
      <formula>AD16</formula>
    </cfRule>
  </conditionalFormatting>
  <conditionalFormatting sqref="AF13">
    <cfRule type="cellIs" priority="28" dxfId="0" operator="lessThan" stopIfTrue="1">
      <formula>AF14+AF15+AF17+AF18-(0.01*(AF14+AF15+AF17+AF18))</formula>
    </cfRule>
  </conditionalFormatting>
  <conditionalFormatting sqref="AF19">
    <cfRule type="cellIs" priority="29" dxfId="0" operator="lessThan" stopIfTrue="1">
      <formula>AF9+AF10+AF11-AF12-AF13-(0.01*(AF9+AF10+AF11-AF12-AF13))</formula>
    </cfRule>
  </conditionalFormatting>
  <conditionalFormatting sqref="AF15">
    <cfRule type="cellIs" priority="27" dxfId="80" operator="lessThan" stopIfTrue="1">
      <formula>AF16</formula>
    </cfRule>
  </conditionalFormatting>
  <conditionalFormatting sqref="AH13">
    <cfRule type="cellIs" priority="25" dxfId="0" operator="lessThan" stopIfTrue="1">
      <formula>AH14+AH15+AH17+AH18-(0.01*(AH14+AH15+AH17+AH18))</formula>
    </cfRule>
  </conditionalFormatting>
  <conditionalFormatting sqref="AH19">
    <cfRule type="cellIs" priority="26" dxfId="0" operator="lessThan" stopIfTrue="1">
      <formula>AH9+AH10+AH11-AH12-AH13-(0.01*(AH9+AH10+AH11-AH12-AH13))</formula>
    </cfRule>
  </conditionalFormatting>
  <conditionalFormatting sqref="AH15">
    <cfRule type="cellIs" priority="24" dxfId="80" operator="lessThan" stopIfTrue="1">
      <formula>AH16</formula>
    </cfRule>
  </conditionalFormatting>
  <conditionalFormatting sqref="AJ13">
    <cfRule type="cellIs" priority="22" dxfId="0" operator="lessThan" stopIfTrue="1">
      <formula>AJ14+AJ15+AJ17+AJ18-(0.01*(AJ14+AJ15+AJ17+AJ18))</formula>
    </cfRule>
  </conditionalFormatting>
  <conditionalFormatting sqref="AJ19">
    <cfRule type="cellIs" priority="23" dxfId="0" operator="lessThan" stopIfTrue="1">
      <formula>AJ9+AJ10+AJ11-AJ12-AJ13-(0.01*(AJ9+AJ10+AJ11-AJ12-AJ13))</formula>
    </cfRule>
  </conditionalFormatting>
  <conditionalFormatting sqref="AJ15">
    <cfRule type="cellIs" priority="21" dxfId="80" operator="lessThan" stopIfTrue="1">
      <formula>AJ16</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L15">
    <cfRule type="cellIs" priority="18" dxfId="80" operator="lessThan" stopIfTrue="1">
      <formula>AL16</formula>
    </cfRule>
  </conditionalFormatting>
  <conditionalFormatting sqref="AN13">
    <cfRule type="cellIs" priority="16" dxfId="0" operator="lessThan" stopIfTrue="1">
      <formula>AN14+AN15+AN17+AN18-(0.01*(AN14+AN15+AN17+AN18))</formula>
    </cfRule>
  </conditionalFormatting>
  <conditionalFormatting sqref="AN19">
    <cfRule type="cellIs" priority="17" dxfId="0" operator="lessThan" stopIfTrue="1">
      <formula>AN9+AN10+AN11-AN12-AN13-(0.01*(AN9+AN10+AN11-AN12-AN13))</formula>
    </cfRule>
  </conditionalFormatting>
  <conditionalFormatting sqref="AN15">
    <cfRule type="cellIs" priority="15" dxfId="80" operator="lessThan" stopIfTrue="1">
      <formula>AN16</formula>
    </cfRule>
  </conditionalFormatting>
  <conditionalFormatting sqref="AP13">
    <cfRule type="cellIs" priority="13" dxfId="0" operator="lessThan" stopIfTrue="1">
      <formula>AP14+AP15+AP17+AP18-(0.01*(AP14+AP15+AP17+AP18))</formula>
    </cfRule>
  </conditionalFormatting>
  <conditionalFormatting sqref="AP19">
    <cfRule type="cellIs" priority="14" dxfId="0" operator="lessThan" stopIfTrue="1">
      <formula>AP9+AP10+AP11-AP12-AP13-(0.01*(AP9+AP10+AP11-AP12-AP13))</formula>
    </cfRule>
  </conditionalFormatting>
  <conditionalFormatting sqref="AP15">
    <cfRule type="cellIs" priority="12" dxfId="80" operator="lessThan" stopIfTrue="1">
      <formula>AP16</formula>
    </cfRule>
  </conditionalFormatting>
  <conditionalFormatting sqref="AR13">
    <cfRule type="cellIs" priority="10" dxfId="0" operator="lessThan" stopIfTrue="1">
      <formula>AR14+AR15+AR17+AR18-(0.01*(AR14+AR15+AR17+AR18))</formula>
    </cfRule>
  </conditionalFormatting>
  <conditionalFormatting sqref="AR19">
    <cfRule type="cellIs" priority="11" dxfId="0" operator="lessThan" stopIfTrue="1">
      <formula>AR9+AR10+AR11-AR12-AR13-(0.01*(AR9+AR10+AR11-AR12-AR13))</formula>
    </cfRule>
  </conditionalFormatting>
  <conditionalFormatting sqref="AR15">
    <cfRule type="cellIs" priority="9" dxfId="80" operator="lessThan" stopIfTrue="1">
      <formula>AR16</formula>
    </cfRule>
  </conditionalFormatting>
  <conditionalFormatting sqref="AT13">
    <cfRule type="cellIs" priority="7" dxfId="0" operator="lessThan" stopIfTrue="1">
      <formula>AT14+AT15+AT17+AT18-(0.01*(AT14+AT15+AT17+AT18))</formula>
    </cfRule>
  </conditionalFormatting>
  <conditionalFormatting sqref="AT19">
    <cfRule type="cellIs" priority="8" dxfId="0" operator="lessThan" stopIfTrue="1">
      <formula>AT9+AT10+AT11-AT12-AT13-(0.01*(AT9+AT10+AT11-AT12-AT13))</formula>
    </cfRule>
  </conditionalFormatting>
  <conditionalFormatting sqref="AT15">
    <cfRule type="cellIs" priority="6" dxfId="80" operator="lessThan" stopIfTrue="1">
      <formula>AT16</formula>
    </cfRule>
  </conditionalFormatting>
  <conditionalFormatting sqref="AV13">
    <cfRule type="cellIs" priority="4" dxfId="0" operator="lessThan" stopIfTrue="1">
      <formula>AV14+AV15+AV17+AV18-(0.01*(AV14+AV15+AV17+AV18))</formula>
    </cfRule>
  </conditionalFormatting>
  <conditionalFormatting sqref="AV19">
    <cfRule type="cellIs" priority="5" dxfId="0" operator="lessThan" stopIfTrue="1">
      <formula>AV9+AV10+AV11-AV12-AV13-(0.01*(AV9+AV10+AV11-AV12-AV13))</formula>
    </cfRule>
  </conditionalFormatting>
  <conditionalFormatting sqref="AV15">
    <cfRule type="cellIs" priority="3" dxfId="80" operator="lessThan" stopIfTrue="1">
      <formula>AV16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2016 on Environment Statistics - Waste Section - p.&amp;P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6"/>
  <sheetViews>
    <sheetView showGridLines="0" zoomScale="85" zoomScaleNormal="85" zoomScaleSheetLayoutView="85" workbookViewId="0" topLeftCell="C1">
      <selection activeCell="C1" sqref="C1:E1"/>
    </sheetView>
  </sheetViews>
  <sheetFormatPr defaultColWidth="9.140625" defaultRowHeight="12.75"/>
  <cols>
    <col min="1" max="1" width="7.421875" style="415" hidden="1" customWidth="1"/>
    <col min="2" max="2" width="8.28125" style="415" hidden="1" customWidth="1"/>
    <col min="3" max="3" width="9.421875" style="0" customWidth="1"/>
    <col min="4" max="4" width="35.57421875" style="0" customWidth="1"/>
    <col min="5" max="5" width="6.28125" style="0" customWidth="1"/>
    <col min="6" max="6" width="7.574218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144" customWidth="1"/>
    <col min="52" max="52" width="6.28125" style="298" customWidth="1"/>
    <col min="53" max="53" width="32.421875" style="298" customWidth="1"/>
    <col min="54" max="54" width="6.28125" style="298" customWidth="1"/>
    <col min="55" max="55" width="5.7109375" style="298" customWidth="1"/>
    <col min="56" max="56" width="1.57421875" style="345" customWidth="1"/>
    <col min="57" max="57" width="5.7109375" style="346" customWidth="1"/>
    <col min="58" max="58" width="1.57421875" style="345" customWidth="1"/>
    <col min="59" max="59" width="5.7109375" style="346" customWidth="1"/>
    <col min="60" max="60" width="1.57421875" style="345" customWidth="1"/>
    <col min="61" max="61" width="5.7109375" style="346" customWidth="1"/>
    <col min="62" max="62" width="1.57421875" style="345" customWidth="1"/>
    <col min="63" max="63" width="5.7109375" style="346" customWidth="1"/>
    <col min="64" max="64" width="1.57421875" style="345" customWidth="1"/>
    <col min="65" max="65" width="5.7109375" style="346" customWidth="1"/>
    <col min="66" max="66" width="1.57421875" style="345" customWidth="1"/>
    <col min="67" max="67" width="5.7109375" style="346" customWidth="1"/>
    <col min="68" max="68" width="1.57421875" style="345" customWidth="1"/>
    <col min="69" max="69" width="5.7109375" style="346" customWidth="1"/>
    <col min="70" max="70" width="1.57421875" style="345" customWidth="1"/>
    <col min="71" max="71" width="5.7109375" style="346" customWidth="1"/>
    <col min="72" max="72" width="1.57421875" style="345" customWidth="1"/>
    <col min="73" max="73" width="5.7109375" style="346" customWidth="1"/>
    <col min="74" max="74" width="1.57421875" style="345" customWidth="1"/>
    <col min="75" max="75" width="5.7109375" style="346" customWidth="1"/>
    <col min="76" max="76" width="1.57421875" style="345" customWidth="1"/>
    <col min="77" max="77" width="5.7109375" style="346" customWidth="1"/>
    <col min="78" max="78" width="1.57421875" style="345" customWidth="1"/>
    <col min="79" max="79" width="5.7109375" style="346" customWidth="1"/>
    <col min="80" max="80" width="1.57421875" style="345" customWidth="1"/>
    <col min="81" max="81" width="5.7109375" style="346" customWidth="1"/>
    <col min="82" max="82" width="1.57421875" style="345" customWidth="1"/>
    <col min="83" max="83" width="5.7109375" style="346" customWidth="1"/>
    <col min="84" max="84" width="1.57421875" style="345" customWidth="1"/>
    <col min="85" max="85" width="5.7109375" style="346" customWidth="1"/>
    <col min="86" max="86" width="1.57421875" style="345" customWidth="1"/>
    <col min="87" max="87" width="5.7109375" style="346" customWidth="1"/>
    <col min="88" max="88" width="1.57421875" style="345" customWidth="1"/>
    <col min="89" max="89" width="5.7109375" style="346" customWidth="1"/>
    <col min="90" max="90" width="1.57421875" style="298" customWidth="1"/>
    <col min="91" max="91" width="5.7109375" style="298" customWidth="1"/>
    <col min="92" max="92" width="1.57421875" style="298" customWidth="1"/>
    <col min="93" max="93" width="5.7109375" style="346" customWidth="1"/>
    <col min="94" max="94" width="1.57421875" style="345" customWidth="1"/>
    <col min="95" max="95" width="5.7109375" style="346" customWidth="1"/>
    <col min="96" max="96" width="1.57421875" style="298" customWidth="1"/>
    <col min="97" max="97" width="5.7109375" style="298" customWidth="1"/>
    <col min="98" max="98" width="1.57421875" style="298" customWidth="1"/>
  </cols>
  <sheetData>
    <row r="1" spans="2:100" ht="15" customHeight="1">
      <c r="B1" s="415">
        <v>0</v>
      </c>
      <c r="C1" s="850" t="s">
        <v>85</v>
      </c>
      <c r="D1" s="850"/>
      <c r="E1" s="850"/>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29"/>
      <c r="AZ1" s="421" t="s">
        <v>202</v>
      </c>
      <c r="BA1" s="310"/>
      <c r="BB1" s="297"/>
      <c r="BC1" s="294"/>
      <c r="BD1" s="328"/>
      <c r="BE1" s="329"/>
      <c r="BF1" s="328"/>
      <c r="BG1" s="329"/>
      <c r="BH1" s="328"/>
      <c r="BI1" s="329"/>
      <c r="BJ1" s="328"/>
      <c r="BK1" s="329"/>
      <c r="BL1" s="328"/>
      <c r="BM1" s="329"/>
      <c r="BN1" s="328"/>
      <c r="BO1" s="329"/>
      <c r="BP1" s="328"/>
      <c r="BQ1" s="329"/>
      <c r="BR1" s="328"/>
      <c r="BS1" s="329"/>
      <c r="BT1" s="328"/>
      <c r="BU1" s="329"/>
      <c r="BV1" s="328"/>
      <c r="BW1" s="329"/>
      <c r="BX1" s="328"/>
      <c r="BY1" s="329"/>
      <c r="BZ1" s="328"/>
      <c r="CA1" s="329"/>
      <c r="CB1" s="328"/>
      <c r="CC1" s="329"/>
      <c r="CD1" s="328"/>
      <c r="CE1" s="329"/>
      <c r="CF1" s="328"/>
      <c r="CG1" s="329"/>
      <c r="CH1" s="328"/>
      <c r="CI1" s="330"/>
      <c r="CJ1" s="328"/>
      <c r="CK1" s="330"/>
      <c r="CL1" s="297"/>
      <c r="CM1" s="297"/>
      <c r="CN1" s="297"/>
      <c r="CO1" s="330"/>
      <c r="CP1" s="328"/>
      <c r="CQ1" s="330"/>
      <c r="CR1" s="297"/>
      <c r="CS1" s="297"/>
      <c r="CT1" s="297"/>
      <c r="CU1" s="97"/>
      <c r="CV1" s="97"/>
    </row>
    <row r="2" spans="3:100" ht="12.75">
      <c r="C2" s="64"/>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207"/>
      <c r="BA2" s="311"/>
      <c r="BB2" s="312"/>
      <c r="BC2" s="312"/>
      <c r="BD2" s="331"/>
      <c r="BE2" s="332"/>
      <c r="BF2" s="331"/>
      <c r="BG2" s="332"/>
      <c r="BH2" s="331"/>
      <c r="BI2" s="332"/>
      <c r="BJ2" s="331"/>
      <c r="BK2" s="332"/>
      <c r="BL2" s="331"/>
      <c r="BM2" s="332"/>
      <c r="BN2" s="331"/>
      <c r="BO2" s="332"/>
      <c r="BP2" s="331"/>
      <c r="BQ2" s="332"/>
      <c r="BR2" s="331"/>
      <c r="BS2" s="332"/>
      <c r="BT2" s="331"/>
      <c r="BU2" s="332"/>
      <c r="BV2" s="331"/>
      <c r="BW2" s="332"/>
      <c r="BX2" s="331"/>
      <c r="BY2" s="332"/>
      <c r="BZ2" s="331"/>
      <c r="CA2" s="332"/>
      <c r="CB2" s="331"/>
      <c r="CC2" s="332"/>
      <c r="CD2" s="331"/>
      <c r="CE2" s="332"/>
      <c r="CF2" s="331"/>
      <c r="CG2" s="332"/>
      <c r="CH2" s="331"/>
      <c r="CI2" s="332"/>
      <c r="CJ2" s="331"/>
      <c r="CK2" s="332"/>
      <c r="CL2" s="297"/>
      <c r="CM2" s="297"/>
      <c r="CN2" s="297"/>
      <c r="CO2" s="332"/>
      <c r="CP2" s="331"/>
      <c r="CQ2" s="332"/>
      <c r="CR2" s="297"/>
      <c r="CS2" s="297"/>
      <c r="CT2" s="297"/>
      <c r="CU2" s="97"/>
      <c r="CV2" s="97"/>
    </row>
    <row r="3" spans="1:99" s="11" customFormat="1" ht="17.25" customHeight="1">
      <c r="A3" s="415"/>
      <c r="B3" s="415">
        <v>659</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287" customFormat="1" ht="4.5" customHeight="1">
      <c r="A4" s="415"/>
      <c r="B4" s="415"/>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77"/>
      <c r="CD4" s="877"/>
      <c r="CE4" s="335"/>
      <c r="CF4" s="336"/>
      <c r="CG4" s="335"/>
      <c r="CH4" s="336"/>
      <c r="CI4" s="335"/>
      <c r="CJ4" s="336"/>
      <c r="CK4" s="314"/>
      <c r="CL4" s="313"/>
      <c r="CM4" s="313"/>
      <c r="CN4" s="313"/>
      <c r="CO4" s="335"/>
      <c r="CP4" s="336"/>
      <c r="CQ4" s="314"/>
      <c r="CR4" s="313"/>
      <c r="CS4" s="313"/>
      <c r="CT4" s="313"/>
    </row>
    <row r="5" spans="3:100" ht="3.7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208"/>
      <c r="AZ5" s="516"/>
      <c r="BA5" s="296"/>
      <c r="BB5" s="296"/>
      <c r="BC5" s="296"/>
      <c r="BD5" s="337"/>
      <c r="BE5" s="338"/>
      <c r="BF5" s="337"/>
      <c r="BG5" s="338"/>
      <c r="BH5" s="337"/>
      <c r="BI5" s="338"/>
      <c r="BJ5" s="337"/>
      <c r="BK5" s="338"/>
      <c r="BL5" s="337"/>
      <c r="BM5" s="338"/>
      <c r="BN5" s="337"/>
      <c r="BO5" s="338"/>
      <c r="BP5" s="337"/>
      <c r="BQ5" s="338"/>
      <c r="BR5" s="337"/>
      <c r="BS5" s="338"/>
      <c r="BT5" s="337"/>
      <c r="BU5" s="338"/>
      <c r="BV5" s="337"/>
      <c r="BW5" s="338"/>
      <c r="BX5" s="337"/>
      <c r="BY5" s="338"/>
      <c r="BZ5" s="337"/>
      <c r="CA5" s="338"/>
      <c r="CB5" s="337"/>
      <c r="CC5" s="338"/>
      <c r="CD5" s="337"/>
      <c r="CE5" s="338"/>
      <c r="CF5" s="337"/>
      <c r="CG5" s="338"/>
      <c r="CH5" s="337"/>
      <c r="CI5" s="338"/>
      <c r="CJ5" s="337"/>
      <c r="CK5" s="338"/>
      <c r="CL5" s="314"/>
      <c r="CM5" s="314"/>
      <c r="CN5" s="314"/>
      <c r="CO5" s="338"/>
      <c r="CP5" s="337"/>
      <c r="CQ5" s="338"/>
      <c r="CR5" s="314"/>
      <c r="CS5" s="314"/>
      <c r="CT5" s="314"/>
      <c r="CU5" s="124"/>
      <c r="CV5" s="97"/>
    </row>
    <row r="6" spans="2:95" ht="18.75" customHeight="1">
      <c r="B6" s="415">
        <v>163</v>
      </c>
      <c r="C6" s="862" t="s">
        <v>61</v>
      </c>
      <c r="D6" s="862"/>
      <c r="E6" s="862"/>
      <c r="F6" s="862"/>
      <c r="G6" s="862"/>
      <c r="H6" s="862"/>
      <c r="I6" s="862"/>
      <c r="J6" s="862"/>
      <c r="K6" s="862"/>
      <c r="L6" s="862"/>
      <c r="M6" s="862"/>
      <c r="N6" s="862"/>
      <c r="O6" s="862"/>
      <c r="P6" s="862"/>
      <c r="Q6" s="862"/>
      <c r="R6" s="862"/>
      <c r="S6" s="862"/>
      <c r="T6" s="862"/>
      <c r="U6" s="862"/>
      <c r="V6" s="862"/>
      <c r="W6" s="862"/>
      <c r="X6" s="862"/>
      <c r="Y6" s="862"/>
      <c r="Z6" s="862"/>
      <c r="AA6" s="878"/>
      <c r="AB6" s="862"/>
      <c r="AC6" s="878"/>
      <c r="AD6" s="862"/>
      <c r="AE6" s="878"/>
      <c r="AF6" s="862"/>
      <c r="AG6" s="878"/>
      <c r="AH6" s="862"/>
      <c r="AI6" s="878"/>
      <c r="AJ6" s="862"/>
      <c r="AK6" s="878"/>
      <c r="AL6" s="862"/>
      <c r="AM6" s="878"/>
      <c r="AN6" s="862"/>
      <c r="AO6" s="878"/>
      <c r="AP6" s="862"/>
      <c r="AQ6" s="878"/>
      <c r="AR6" s="222"/>
      <c r="AS6" s="659"/>
      <c r="AT6" s="222"/>
      <c r="AU6" s="659"/>
      <c r="AV6" s="222"/>
      <c r="AW6" s="659"/>
      <c r="AX6" s="204"/>
      <c r="AY6" s="212"/>
      <c r="AZ6" s="520" t="s">
        <v>29</v>
      </c>
      <c r="BD6" s="298"/>
      <c r="BE6" s="298"/>
      <c r="BF6" s="298"/>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O7" s="447"/>
      <c r="CP7" s="447"/>
      <c r="CQ7" s="447"/>
    </row>
    <row r="8" spans="1:98" s="95" customFormat="1" ht="25.5" customHeight="1">
      <c r="A8" s="423"/>
      <c r="B8" s="424">
        <v>2</v>
      </c>
      <c r="C8" s="217"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218">
        <v>2011</v>
      </c>
      <c r="AO8" s="648"/>
      <c r="AP8" s="218">
        <v>2012</v>
      </c>
      <c r="AQ8" s="648"/>
      <c r="AR8" s="218">
        <v>2013</v>
      </c>
      <c r="AS8" s="648"/>
      <c r="AT8" s="218">
        <v>2014</v>
      </c>
      <c r="AU8" s="648"/>
      <c r="AV8" s="218">
        <v>2015</v>
      </c>
      <c r="AW8" s="648"/>
      <c r="AX8" s="282"/>
      <c r="AY8" s="209"/>
      <c r="AZ8" s="217" t="s">
        <v>125</v>
      </c>
      <c r="BA8" s="217" t="s">
        <v>126</v>
      </c>
      <c r="BB8" s="217"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2:105" ht="24.75" customHeight="1">
      <c r="B9" s="448">
        <v>1801</v>
      </c>
      <c r="C9" s="716">
        <v>1</v>
      </c>
      <c r="D9" s="739" t="s">
        <v>153</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274"/>
      <c r="AY9" s="125"/>
      <c r="AZ9" s="318">
        <v>1</v>
      </c>
      <c r="BA9" s="319" t="s">
        <v>153</v>
      </c>
      <c r="BB9" s="318" t="s">
        <v>128</v>
      </c>
      <c r="BC9" s="320" t="s">
        <v>25</v>
      </c>
      <c r="BD9" s="321"/>
      <c r="BE9" s="327" t="str">
        <f>IF(OR(ISBLANK(F9),ISBLANK(H9)),"N/A",IF(ABS((H9-F9)/F9)&gt;1,"&gt; 100%","ok"))</f>
        <v>N/A</v>
      </c>
      <c r="BF9" s="754"/>
      <c r="BG9" s="393" t="str">
        <f>IF(OR(ISBLANK(H9),ISBLANK(J9)),"N/A",IF(ABS((J9-H9)/H9)&gt;0.25,"&gt; 25%","ok"))</f>
        <v>N/A</v>
      </c>
      <c r="BH9" s="393"/>
      <c r="BI9" s="393" t="str">
        <f>IF(OR(ISBLANK(J9),ISBLANK(L9)),"N/A",IF(ABS((L9-J9)/J9)&gt;0.25,"&gt; 25%","ok"))</f>
        <v>N/A</v>
      </c>
      <c r="BJ9" s="320"/>
      <c r="BK9" s="393" t="str">
        <f>IF(OR(ISBLANK(L9),ISBLANK(N9)),"N/A",IF(ABS((N9-L9)/L9)&gt;0.25,"&gt; 25%","ok"))</f>
        <v>N/A</v>
      </c>
      <c r="BL9" s="393"/>
      <c r="BM9" s="393" t="str">
        <f>IF(OR(ISBLANK(N9),ISBLANK(P9)),"N/A",IF(ABS((P9-N9)/N9)&gt;0.25,"&gt; 25%","ok"))</f>
        <v>N/A</v>
      </c>
      <c r="BN9" s="320"/>
      <c r="BO9" s="393" t="str">
        <f>IF(OR(ISBLANK(P9),ISBLANK(R9)),"N/A",IF(ABS((R9-P9)/P9)&gt;0.25,"&gt; 25%","ok"))</f>
        <v>N/A</v>
      </c>
      <c r="BP9" s="320"/>
      <c r="BQ9" s="393" t="str">
        <f>IF(OR(ISBLANK(R9),ISBLANK(T9)),"N/A",IF(ABS((T9-R9)/R9)&gt;0.25,"&gt; 25%","ok"))</f>
        <v>N/A</v>
      </c>
      <c r="BR9" s="393"/>
      <c r="BS9" s="393" t="str">
        <f>IF(OR(ISBLANK(T9),ISBLANK(V9)),"N/A",IF(ABS((V9-T9)/T9)&gt;0.25,"&gt; 25%","ok"))</f>
        <v>N/A</v>
      </c>
      <c r="BT9" s="320"/>
      <c r="BU9" s="393" t="str">
        <f>IF(OR(ISBLANK(V9),ISBLANK(X9)),"N/A",IF(ABS((X9-V9)/V9)&gt;0.25,"&gt; 25%","ok"))</f>
        <v>N/A</v>
      </c>
      <c r="BV9" s="393"/>
      <c r="BW9" s="393" t="str">
        <f>IF(OR(ISBLANK(X9),ISBLANK(Z9)),"N/A",IF(ABS((Z9-X9)/X9)&gt;0.25,"&gt; 25%","ok"))</f>
        <v>N/A</v>
      </c>
      <c r="BX9" s="320"/>
      <c r="BY9" s="393" t="str">
        <f>IF(OR(ISBLANK(Z9),ISBLANK(AB9)),"N/A",IF(ABS((AB9-Z9)/Z9)&gt;0.25,"&gt; 25%","ok"))</f>
        <v>N/A</v>
      </c>
      <c r="BZ9" s="320"/>
      <c r="CA9" s="393" t="str">
        <f>IF(OR(ISBLANK(AB9),ISBLANK(AD9)),"N/A",IF(ABS((AD9-AB9)/AB9)&gt;0.25,"&gt; 25%","ok"))</f>
        <v>N/A</v>
      </c>
      <c r="CB9" s="393"/>
      <c r="CC9" s="393" t="str">
        <f>IF(OR(ISBLANK(AD9),ISBLANK(AF9)),"N/A",IF(ABS((AF9-AD9)/AD9)&gt;0.25,"&gt; 25%","ok"))</f>
        <v>N/A</v>
      </c>
      <c r="CD9" s="320"/>
      <c r="CE9" s="393" t="str">
        <f>IF(OR(ISBLANK(AF9),ISBLANK(AH9)),"N/A",IF(ABS((AH9-AF9)/AF9)&gt;0.25,"&gt; 25%","ok"))</f>
        <v>N/A</v>
      </c>
      <c r="CF9" s="393"/>
      <c r="CG9" s="393" t="str">
        <f>IF(OR(ISBLANK(AH9),ISBLANK(AJ9)),"N/A",IF(ABS((AJ9-AH9)/AH9)&gt;0.25,"&gt; 25%","ok"))</f>
        <v>N/A</v>
      </c>
      <c r="CH9" s="320"/>
      <c r="CI9" s="393" t="str">
        <f>IF(OR(ISBLANK(AJ9),ISBLANK(AL9)),"N/A",IF(ABS((AL9-AJ9)/AJ9)&gt;0.25,"&gt; 25%","ok"))</f>
        <v>N/A</v>
      </c>
      <c r="CJ9" s="320"/>
      <c r="CK9" s="393" t="str">
        <f>IF(OR(ISBLANK(AL9),ISBLANK(AN9)),"N/A",IF(ABS((AN9-AL9)/AL9)&gt;0.25,"&gt; 25%","ok"))</f>
        <v>N/A</v>
      </c>
      <c r="CL9" s="393"/>
      <c r="CM9" s="393" t="str">
        <f>IF(OR(ISBLANK(AN9),ISBLANK(AP9)),"N/A",IF(ABS((AP9-AN9)/AN9)&gt;0.25,"&gt; 25%","ok"))</f>
        <v>N/A</v>
      </c>
      <c r="CN9" s="321"/>
      <c r="CO9" s="393" t="str">
        <f>IF(OR(ISBLANK(AP9),ISBLANK(AR9)),"N/A",IF(ABS((AR9-AP9)/AP9)&gt;0.25,"&gt; 25%","ok"))</f>
        <v>N/A</v>
      </c>
      <c r="CP9" s="393"/>
      <c r="CQ9" s="393" t="str">
        <f>IF(OR(ISBLANK(AR9),ISBLANK(AT9)),"N/A",IF(ABS((AT9-AR9)/AR9)&gt;0.25,"&gt; 25%","ok"))</f>
        <v>N/A</v>
      </c>
      <c r="CR9" s="320"/>
      <c r="CS9" s="393" t="str">
        <f>IF(OR(ISBLANK(AT9),ISBLANK(AV9)),"N/A",IF(ABS((AV9-AT9)/AT9)&gt;0.25,"&gt; 25%","ok"))</f>
        <v>N/A</v>
      </c>
      <c r="CT9" s="321"/>
      <c r="CU9" s="97"/>
      <c r="CV9" s="97"/>
      <c r="CW9" s="97"/>
      <c r="CX9" s="97"/>
      <c r="CY9" s="97"/>
      <c r="CZ9" s="97"/>
      <c r="DA9" s="97"/>
    </row>
    <row r="10" spans="2:105" ht="24.75" customHeight="1">
      <c r="B10" s="448">
        <v>1805</v>
      </c>
      <c r="C10" s="717">
        <v>2</v>
      </c>
      <c r="D10" s="115" t="s">
        <v>154</v>
      </c>
      <c r="E10" s="716" t="s">
        <v>128</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74"/>
      <c r="AY10" s="125"/>
      <c r="AZ10" s="244">
        <v>2</v>
      </c>
      <c r="BA10" s="319" t="s">
        <v>154</v>
      </c>
      <c r="BB10" s="318" t="s">
        <v>128</v>
      </c>
      <c r="BC10" s="320" t="s">
        <v>25</v>
      </c>
      <c r="BD10" s="321"/>
      <c r="BE10" s="327" t="str">
        <f aca="true" t="shared" si="0" ref="BE10:BE25">IF(OR(ISBLANK(F10),ISBLANK(H10)),"N/A",IF(ABS((H10-F10)/F10)&gt;1,"&gt; 100%","ok"))</f>
        <v>N/A</v>
      </c>
      <c r="BF10" s="763"/>
      <c r="BG10" s="393" t="str">
        <f>IF(OR(ISBLANK(H10),ISBLANK(J10)),"N/A",IF(ABS((J10-H10)/H10)&gt;0.25,"&gt; 25%","ok"))</f>
        <v>N/A</v>
      </c>
      <c r="BH10" s="393"/>
      <c r="BI10" s="393" t="str">
        <f aca="true" t="shared" si="1" ref="BI10:BI25">IF(OR(ISBLANK(J10),ISBLANK(L10)),"N/A",IF(ABS((L10-J10)/J10)&gt;0.25,"&gt; 25%","ok"))</f>
        <v>N/A</v>
      </c>
      <c r="BJ10" s="320"/>
      <c r="BK10" s="393" t="str">
        <f aca="true" t="shared" si="2" ref="BK10:BK25">IF(OR(ISBLANK(L10),ISBLANK(N10)),"N/A",IF(ABS((N10-L10)/L10)&gt;0.25,"&gt; 25%","ok"))</f>
        <v>N/A</v>
      </c>
      <c r="BL10" s="393"/>
      <c r="BM10" s="393" t="str">
        <f aca="true" t="shared" si="3" ref="BM10:BM25">IF(OR(ISBLANK(N10),ISBLANK(P10)),"N/A",IF(ABS((P10-N10)/N10)&gt;0.25,"&gt; 25%","ok"))</f>
        <v>N/A</v>
      </c>
      <c r="BN10" s="320"/>
      <c r="BO10" s="393" t="str">
        <f aca="true" t="shared" si="4" ref="BO10:BO25">IF(OR(ISBLANK(P10),ISBLANK(R10)),"N/A",IF(ABS((R10-P10)/P10)&gt;0.25,"&gt; 25%","ok"))</f>
        <v>N/A</v>
      </c>
      <c r="BP10" s="320"/>
      <c r="BQ10" s="393" t="str">
        <f aca="true" t="shared" si="5" ref="BQ10:BQ25">IF(OR(ISBLANK(R10),ISBLANK(T10)),"N/A",IF(ABS((T10-R10)/R10)&gt;0.25,"&gt; 25%","ok"))</f>
        <v>N/A</v>
      </c>
      <c r="BR10" s="393"/>
      <c r="BS10" s="393" t="str">
        <f aca="true" t="shared" si="6" ref="BS10:BS25">IF(OR(ISBLANK(T10),ISBLANK(V10)),"N/A",IF(ABS((V10-T10)/T10)&gt;0.25,"&gt; 25%","ok"))</f>
        <v>N/A</v>
      </c>
      <c r="BT10" s="320"/>
      <c r="BU10" s="393" t="str">
        <f aca="true" t="shared" si="7" ref="BU10:BU25">IF(OR(ISBLANK(V10),ISBLANK(X10)),"N/A",IF(ABS((X10-V10)/V10)&gt;0.25,"&gt; 25%","ok"))</f>
        <v>N/A</v>
      </c>
      <c r="BV10" s="393"/>
      <c r="BW10" s="393" t="str">
        <f aca="true" t="shared" si="8" ref="BW10:BW25">IF(OR(ISBLANK(X10),ISBLANK(Z10)),"N/A",IF(ABS((Z10-X10)/X10)&gt;0.25,"&gt; 25%","ok"))</f>
        <v>N/A</v>
      </c>
      <c r="BX10" s="320"/>
      <c r="BY10" s="393" t="str">
        <f aca="true" t="shared" si="9" ref="BY10:BY25">IF(OR(ISBLANK(Z10),ISBLANK(AB10)),"N/A",IF(ABS((AB10-Z10)/Z10)&gt;0.25,"&gt; 25%","ok"))</f>
        <v>N/A</v>
      </c>
      <c r="BZ10" s="320"/>
      <c r="CA10" s="393" t="str">
        <f aca="true" t="shared" si="10" ref="CA10:CA25">IF(OR(ISBLANK(AB10),ISBLANK(AD10)),"N/A",IF(ABS((AD10-AB10)/AB10)&gt;0.25,"&gt; 25%","ok"))</f>
        <v>N/A</v>
      </c>
      <c r="CB10" s="393"/>
      <c r="CC10" s="393" t="str">
        <f aca="true" t="shared" si="11" ref="CC10:CC25">IF(OR(ISBLANK(AD10),ISBLANK(AF10)),"N/A",IF(ABS((AF10-AD10)/AD10)&gt;0.25,"&gt; 25%","ok"))</f>
        <v>N/A</v>
      </c>
      <c r="CD10" s="320"/>
      <c r="CE10" s="393" t="str">
        <f aca="true" t="shared" si="12" ref="CE10:CE25">IF(OR(ISBLANK(AF10),ISBLANK(AH10)),"N/A",IF(ABS((AH10-AF10)/AF10)&gt;0.25,"&gt; 25%","ok"))</f>
        <v>N/A</v>
      </c>
      <c r="CF10" s="393"/>
      <c r="CG10" s="393" t="str">
        <f aca="true" t="shared" si="13" ref="CG10:CG25">IF(OR(ISBLANK(AH10),ISBLANK(AJ10)),"N/A",IF(ABS((AJ10-AH10)/AH10)&gt;0.25,"&gt; 25%","ok"))</f>
        <v>N/A</v>
      </c>
      <c r="CH10" s="320"/>
      <c r="CI10" s="393" t="str">
        <f aca="true" t="shared" si="14" ref="CI10:CI25">IF(OR(ISBLANK(AJ10),ISBLANK(AL10)),"N/A",IF(ABS((AL10-AJ10)/AJ10)&gt;0.25,"&gt; 25%","ok"))</f>
        <v>N/A</v>
      </c>
      <c r="CJ10" s="320"/>
      <c r="CK10" s="393" t="str">
        <f aca="true" t="shared" si="15" ref="CK10:CK25">IF(OR(ISBLANK(AL10),ISBLANK(AN10)),"N/A",IF(ABS((AN10-AL10)/AL10)&gt;0.25,"&gt; 25%","ok"))</f>
        <v>N/A</v>
      </c>
      <c r="CL10" s="393"/>
      <c r="CM10" s="393" t="str">
        <f aca="true" t="shared" si="16" ref="CM10:CM25">IF(OR(ISBLANK(AN10),ISBLANK(AP10)),"N/A",IF(ABS((AP10-AN10)/AN10)&gt;0.25,"&gt; 25%","ok"))</f>
        <v>N/A</v>
      </c>
      <c r="CN10" s="246"/>
      <c r="CO10" s="393" t="str">
        <f aca="true" t="shared" si="17" ref="CO10:CO25">IF(OR(ISBLANK(AP10),ISBLANK(AR10)),"N/A",IF(ABS((AR10-AP10)/AP10)&gt;0.25,"&gt; 25%","ok"))</f>
        <v>N/A</v>
      </c>
      <c r="CP10" s="393"/>
      <c r="CQ10" s="393" t="str">
        <f aca="true" t="shared" si="18" ref="CQ10:CQ25">IF(OR(ISBLANK(AR10),ISBLANK(AT10)),"N/A",IF(ABS((AT10-AR10)/AR10)&gt;0.25,"&gt; 25%","ok"))</f>
        <v>N/A</v>
      </c>
      <c r="CR10" s="320"/>
      <c r="CS10" s="393" t="str">
        <f aca="true" t="shared" si="19" ref="CS10:CS25">IF(OR(ISBLANK(AT10),ISBLANK(AV10)),"N/A",IF(ABS((AV10-AT10)/AT10)&gt;0.25,"&gt; 25%","ok"))</f>
        <v>N/A</v>
      </c>
      <c r="CT10" s="246"/>
      <c r="CU10" s="97"/>
      <c r="CV10" s="97"/>
      <c r="CW10" s="97"/>
      <c r="CX10" s="97"/>
      <c r="CY10" s="97"/>
      <c r="CZ10" s="97"/>
      <c r="DA10" s="97"/>
    </row>
    <row r="11" spans="1:105" ht="27" customHeight="1">
      <c r="A11" s="415" t="s">
        <v>138</v>
      </c>
      <c r="B11" s="448">
        <v>1814</v>
      </c>
      <c r="C11" s="716">
        <v>3</v>
      </c>
      <c r="D11" s="741" t="s">
        <v>209</v>
      </c>
      <c r="E11" s="716" t="s">
        <v>128</v>
      </c>
      <c r="F11" s="733"/>
      <c r="G11" s="711"/>
      <c r="H11" s="733"/>
      <c r="I11" s="711"/>
      <c r="J11" s="733"/>
      <c r="K11" s="711"/>
      <c r="L11" s="733"/>
      <c r="M11" s="711"/>
      <c r="N11" s="733"/>
      <c r="O11" s="711"/>
      <c r="P11" s="733"/>
      <c r="Q11" s="711"/>
      <c r="R11" s="733"/>
      <c r="S11" s="711"/>
      <c r="T11" s="733"/>
      <c r="U11" s="711"/>
      <c r="V11" s="733"/>
      <c r="W11" s="711"/>
      <c r="X11" s="733"/>
      <c r="Y11" s="711"/>
      <c r="Z11" s="733"/>
      <c r="AA11" s="615"/>
      <c r="AB11" s="733"/>
      <c r="AC11" s="615"/>
      <c r="AD11" s="733"/>
      <c r="AE11" s="615"/>
      <c r="AF11" s="733"/>
      <c r="AG11" s="615"/>
      <c r="AH11" s="733"/>
      <c r="AI11" s="615"/>
      <c r="AJ11" s="733"/>
      <c r="AK11" s="615"/>
      <c r="AL11" s="733"/>
      <c r="AM11" s="615"/>
      <c r="AN11" s="733"/>
      <c r="AO11" s="615"/>
      <c r="AP11" s="733"/>
      <c r="AQ11" s="615"/>
      <c r="AR11" s="733"/>
      <c r="AS11" s="615"/>
      <c r="AT11" s="733"/>
      <c r="AU11" s="615"/>
      <c r="AV11" s="733"/>
      <c r="AW11" s="615"/>
      <c r="AX11" s="274"/>
      <c r="AY11" s="125"/>
      <c r="AZ11" s="318">
        <v>3</v>
      </c>
      <c r="BA11" s="394" t="s">
        <v>209</v>
      </c>
      <c r="BB11" s="318" t="s">
        <v>128</v>
      </c>
      <c r="BC11" s="320" t="s">
        <v>25</v>
      </c>
      <c r="BD11" s="321"/>
      <c r="BE11" s="327" t="str">
        <f t="shared" si="0"/>
        <v>N/A</v>
      </c>
      <c r="BF11" s="763"/>
      <c r="BG11" s="393" t="str">
        <f aca="true" t="shared" si="20" ref="BG11:BG25">IF(OR(ISBLANK(H11),ISBLANK(J11)),"N/A",IF(ABS((J11-H11)/H11)&gt;0.25,"&gt; 25%","ok"))</f>
        <v>N/A</v>
      </c>
      <c r="BH11" s="393"/>
      <c r="BI11" s="393" t="str">
        <f t="shared" si="1"/>
        <v>N/A</v>
      </c>
      <c r="BJ11" s="320"/>
      <c r="BK11" s="393" t="str">
        <f t="shared" si="2"/>
        <v>N/A</v>
      </c>
      <c r="BL11" s="393"/>
      <c r="BM11" s="393" t="str">
        <f t="shared" si="3"/>
        <v>N/A</v>
      </c>
      <c r="BN11" s="320"/>
      <c r="BO11" s="393" t="str">
        <f t="shared" si="4"/>
        <v>N/A</v>
      </c>
      <c r="BP11" s="320"/>
      <c r="BQ11" s="393" t="str">
        <f t="shared" si="5"/>
        <v>N/A</v>
      </c>
      <c r="BR11" s="393"/>
      <c r="BS11" s="393" t="str">
        <f t="shared" si="6"/>
        <v>N/A</v>
      </c>
      <c r="BT11" s="320"/>
      <c r="BU11" s="393" t="str">
        <f t="shared" si="7"/>
        <v>N/A</v>
      </c>
      <c r="BV11" s="393"/>
      <c r="BW11" s="393" t="str">
        <f t="shared" si="8"/>
        <v>N/A</v>
      </c>
      <c r="BX11" s="320"/>
      <c r="BY11" s="393" t="str">
        <f t="shared" si="9"/>
        <v>N/A</v>
      </c>
      <c r="BZ11" s="320"/>
      <c r="CA11" s="393" t="str">
        <f t="shared" si="10"/>
        <v>N/A</v>
      </c>
      <c r="CB11" s="393"/>
      <c r="CC11" s="393" t="str">
        <f t="shared" si="11"/>
        <v>N/A</v>
      </c>
      <c r="CD11" s="320"/>
      <c r="CE11" s="393" t="str">
        <f t="shared" si="12"/>
        <v>N/A</v>
      </c>
      <c r="CF11" s="393"/>
      <c r="CG11" s="393" t="str">
        <f t="shared" si="13"/>
        <v>N/A</v>
      </c>
      <c r="CH11" s="320"/>
      <c r="CI11" s="393" t="str">
        <f t="shared" si="14"/>
        <v>N/A</v>
      </c>
      <c r="CJ11" s="320"/>
      <c r="CK11" s="393" t="str">
        <f t="shared" si="15"/>
        <v>N/A</v>
      </c>
      <c r="CL11" s="393"/>
      <c r="CM11" s="393" t="str">
        <f t="shared" si="16"/>
        <v>N/A</v>
      </c>
      <c r="CN11" s="246"/>
      <c r="CO11" s="393" t="str">
        <f t="shared" si="17"/>
        <v>N/A</v>
      </c>
      <c r="CP11" s="393"/>
      <c r="CQ11" s="393" t="str">
        <f t="shared" si="18"/>
        <v>N/A</v>
      </c>
      <c r="CR11" s="320"/>
      <c r="CS11" s="393" t="str">
        <f t="shared" si="19"/>
        <v>N/A</v>
      </c>
      <c r="CT11" s="246"/>
      <c r="CU11" s="97"/>
      <c r="CV11" s="97"/>
      <c r="CW11" s="97"/>
      <c r="CX11" s="97"/>
      <c r="CY11" s="97"/>
      <c r="CZ11" s="97"/>
      <c r="DA11" s="97"/>
    </row>
    <row r="12" spans="2:105" ht="24.75" customHeight="1">
      <c r="B12" s="448">
        <v>1832</v>
      </c>
      <c r="C12" s="716">
        <v>4</v>
      </c>
      <c r="D12" s="742" t="s">
        <v>191</v>
      </c>
      <c r="E12" s="716" t="s">
        <v>128</v>
      </c>
      <c r="F12" s="733"/>
      <c r="G12" s="185"/>
      <c r="H12" s="733"/>
      <c r="I12" s="185"/>
      <c r="J12" s="733"/>
      <c r="K12" s="185"/>
      <c r="L12" s="733"/>
      <c r="M12" s="185"/>
      <c r="N12" s="733"/>
      <c r="O12" s="185"/>
      <c r="P12" s="733"/>
      <c r="Q12" s="185"/>
      <c r="R12" s="733"/>
      <c r="S12" s="185"/>
      <c r="T12" s="733"/>
      <c r="U12" s="185"/>
      <c r="V12" s="733"/>
      <c r="W12" s="185"/>
      <c r="X12" s="733"/>
      <c r="Y12" s="185"/>
      <c r="Z12" s="733"/>
      <c r="AA12" s="185"/>
      <c r="AB12" s="733"/>
      <c r="AC12" s="185"/>
      <c r="AD12" s="733"/>
      <c r="AE12" s="185"/>
      <c r="AF12" s="733"/>
      <c r="AG12" s="185"/>
      <c r="AH12" s="733"/>
      <c r="AI12" s="185"/>
      <c r="AJ12" s="733"/>
      <c r="AK12" s="185"/>
      <c r="AL12" s="733"/>
      <c r="AM12" s="185"/>
      <c r="AN12" s="733"/>
      <c r="AO12" s="185"/>
      <c r="AP12" s="733"/>
      <c r="AQ12" s="185"/>
      <c r="AR12" s="733"/>
      <c r="AS12" s="185"/>
      <c r="AT12" s="733"/>
      <c r="AU12" s="185"/>
      <c r="AV12" s="733"/>
      <c r="AW12" s="185"/>
      <c r="AX12" s="274"/>
      <c r="AY12" s="125"/>
      <c r="AZ12" s="318">
        <v>4</v>
      </c>
      <c r="BA12" s="487" t="s">
        <v>191</v>
      </c>
      <c r="BB12" s="318" t="s">
        <v>128</v>
      </c>
      <c r="BC12" s="320" t="s">
        <v>25</v>
      </c>
      <c r="BD12" s="321"/>
      <c r="BE12" s="327" t="str">
        <f t="shared" si="0"/>
        <v>N/A</v>
      </c>
      <c r="BF12" s="763"/>
      <c r="BG12" s="393" t="str">
        <f t="shared" si="20"/>
        <v>N/A</v>
      </c>
      <c r="BH12" s="393"/>
      <c r="BI12" s="393" t="str">
        <f t="shared" si="1"/>
        <v>N/A</v>
      </c>
      <c r="BJ12" s="320"/>
      <c r="BK12" s="393" t="str">
        <f t="shared" si="2"/>
        <v>N/A</v>
      </c>
      <c r="BL12" s="393"/>
      <c r="BM12" s="393" t="str">
        <f t="shared" si="3"/>
        <v>N/A</v>
      </c>
      <c r="BN12" s="320"/>
      <c r="BO12" s="393" t="str">
        <f t="shared" si="4"/>
        <v>N/A</v>
      </c>
      <c r="BP12" s="320"/>
      <c r="BQ12" s="393" t="str">
        <f t="shared" si="5"/>
        <v>N/A</v>
      </c>
      <c r="BR12" s="393"/>
      <c r="BS12" s="393" t="str">
        <f t="shared" si="6"/>
        <v>N/A</v>
      </c>
      <c r="BT12" s="320"/>
      <c r="BU12" s="393" t="str">
        <f t="shared" si="7"/>
        <v>N/A</v>
      </c>
      <c r="BV12" s="393"/>
      <c r="BW12" s="393" t="str">
        <f t="shared" si="8"/>
        <v>N/A</v>
      </c>
      <c r="BX12" s="320"/>
      <c r="BY12" s="393" t="str">
        <f t="shared" si="9"/>
        <v>N/A</v>
      </c>
      <c r="BZ12" s="320"/>
      <c r="CA12" s="393" t="str">
        <f t="shared" si="10"/>
        <v>N/A</v>
      </c>
      <c r="CB12" s="393"/>
      <c r="CC12" s="393" t="str">
        <f t="shared" si="11"/>
        <v>N/A</v>
      </c>
      <c r="CD12" s="320"/>
      <c r="CE12" s="393" t="str">
        <f t="shared" si="12"/>
        <v>N/A</v>
      </c>
      <c r="CF12" s="393"/>
      <c r="CG12" s="393" t="str">
        <f t="shared" si="13"/>
        <v>N/A</v>
      </c>
      <c r="CH12" s="320"/>
      <c r="CI12" s="393" t="str">
        <f t="shared" si="14"/>
        <v>N/A</v>
      </c>
      <c r="CJ12" s="320"/>
      <c r="CK12" s="393" t="str">
        <f t="shared" si="15"/>
        <v>N/A</v>
      </c>
      <c r="CL12" s="393"/>
      <c r="CM12" s="393" t="str">
        <f t="shared" si="16"/>
        <v>N/A</v>
      </c>
      <c r="CN12" s="246"/>
      <c r="CO12" s="393" t="str">
        <f t="shared" si="17"/>
        <v>N/A</v>
      </c>
      <c r="CP12" s="393"/>
      <c r="CQ12" s="393" t="str">
        <f t="shared" si="18"/>
        <v>N/A</v>
      </c>
      <c r="CR12" s="320"/>
      <c r="CS12" s="393" t="str">
        <f t="shared" si="19"/>
        <v>N/A</v>
      </c>
      <c r="CT12" s="246"/>
      <c r="CU12" s="97"/>
      <c r="CV12" s="97"/>
      <c r="CW12" s="97"/>
      <c r="CX12" s="97"/>
      <c r="CY12" s="97"/>
      <c r="CZ12" s="97"/>
      <c r="DA12" s="97"/>
    </row>
    <row r="13" spans="2:105" ht="24.75" customHeight="1">
      <c r="B13" s="448">
        <v>1833</v>
      </c>
      <c r="C13" s="716">
        <v>5</v>
      </c>
      <c r="D13" s="742" t="s">
        <v>192</v>
      </c>
      <c r="E13" s="716" t="s">
        <v>128</v>
      </c>
      <c r="F13" s="733"/>
      <c r="G13" s="185"/>
      <c r="H13" s="733"/>
      <c r="I13" s="185"/>
      <c r="J13" s="733"/>
      <c r="K13" s="185"/>
      <c r="L13" s="733"/>
      <c r="M13" s="185"/>
      <c r="N13" s="733"/>
      <c r="O13" s="185"/>
      <c r="P13" s="733"/>
      <c r="Q13" s="185"/>
      <c r="R13" s="733"/>
      <c r="S13" s="185"/>
      <c r="T13" s="733"/>
      <c r="U13" s="185"/>
      <c r="V13" s="733"/>
      <c r="W13" s="185"/>
      <c r="X13" s="733"/>
      <c r="Y13" s="185"/>
      <c r="Z13" s="733"/>
      <c r="AA13" s="185"/>
      <c r="AB13" s="733"/>
      <c r="AC13" s="185"/>
      <c r="AD13" s="733"/>
      <c r="AE13" s="185"/>
      <c r="AF13" s="733"/>
      <c r="AG13" s="185"/>
      <c r="AH13" s="733"/>
      <c r="AI13" s="185"/>
      <c r="AJ13" s="733"/>
      <c r="AK13" s="185"/>
      <c r="AL13" s="733"/>
      <c r="AM13" s="185"/>
      <c r="AN13" s="733"/>
      <c r="AO13" s="185"/>
      <c r="AP13" s="733"/>
      <c r="AQ13" s="185"/>
      <c r="AR13" s="733"/>
      <c r="AS13" s="185"/>
      <c r="AT13" s="733"/>
      <c r="AU13" s="185"/>
      <c r="AV13" s="733"/>
      <c r="AW13" s="185"/>
      <c r="AX13" s="274"/>
      <c r="AY13" s="125"/>
      <c r="AZ13" s="318">
        <v>5</v>
      </c>
      <c r="BA13" s="487" t="s">
        <v>192</v>
      </c>
      <c r="BB13" s="318" t="s">
        <v>128</v>
      </c>
      <c r="BC13" s="320" t="s">
        <v>25</v>
      </c>
      <c r="BD13" s="321"/>
      <c r="BE13" s="327" t="str">
        <f t="shared" si="0"/>
        <v>N/A</v>
      </c>
      <c r="BF13" s="763"/>
      <c r="BG13" s="393" t="str">
        <f t="shared" si="20"/>
        <v>N/A</v>
      </c>
      <c r="BH13" s="393"/>
      <c r="BI13" s="393" t="str">
        <f t="shared" si="1"/>
        <v>N/A</v>
      </c>
      <c r="BJ13" s="320"/>
      <c r="BK13" s="393" t="str">
        <f t="shared" si="2"/>
        <v>N/A</v>
      </c>
      <c r="BL13" s="393"/>
      <c r="BM13" s="393" t="str">
        <f t="shared" si="3"/>
        <v>N/A</v>
      </c>
      <c r="BN13" s="320"/>
      <c r="BO13" s="393" t="str">
        <f t="shared" si="4"/>
        <v>N/A</v>
      </c>
      <c r="BP13" s="320"/>
      <c r="BQ13" s="393" t="str">
        <f t="shared" si="5"/>
        <v>N/A</v>
      </c>
      <c r="BR13" s="393"/>
      <c r="BS13" s="393" t="str">
        <f t="shared" si="6"/>
        <v>N/A</v>
      </c>
      <c r="BT13" s="320"/>
      <c r="BU13" s="393" t="str">
        <f t="shared" si="7"/>
        <v>N/A</v>
      </c>
      <c r="BV13" s="393"/>
      <c r="BW13" s="393" t="str">
        <f t="shared" si="8"/>
        <v>N/A</v>
      </c>
      <c r="BX13" s="320"/>
      <c r="BY13" s="393" t="str">
        <f t="shared" si="9"/>
        <v>N/A</v>
      </c>
      <c r="BZ13" s="320"/>
      <c r="CA13" s="393" t="str">
        <f t="shared" si="10"/>
        <v>N/A</v>
      </c>
      <c r="CB13" s="393"/>
      <c r="CC13" s="393" t="str">
        <f t="shared" si="11"/>
        <v>N/A</v>
      </c>
      <c r="CD13" s="320"/>
      <c r="CE13" s="393" t="str">
        <f t="shared" si="12"/>
        <v>N/A</v>
      </c>
      <c r="CF13" s="393"/>
      <c r="CG13" s="393" t="str">
        <f t="shared" si="13"/>
        <v>N/A</v>
      </c>
      <c r="CH13" s="320"/>
      <c r="CI13" s="393" t="str">
        <f t="shared" si="14"/>
        <v>N/A</v>
      </c>
      <c r="CJ13" s="320"/>
      <c r="CK13" s="393" t="str">
        <f t="shared" si="15"/>
        <v>N/A</v>
      </c>
      <c r="CL13" s="393"/>
      <c r="CM13" s="393" t="str">
        <f t="shared" si="16"/>
        <v>N/A</v>
      </c>
      <c r="CN13" s="246"/>
      <c r="CO13" s="393" t="str">
        <f t="shared" si="17"/>
        <v>N/A</v>
      </c>
      <c r="CP13" s="393"/>
      <c r="CQ13" s="393" t="str">
        <f t="shared" si="18"/>
        <v>N/A</v>
      </c>
      <c r="CR13" s="320"/>
      <c r="CS13" s="393" t="str">
        <f t="shared" si="19"/>
        <v>N/A</v>
      </c>
      <c r="CT13" s="246"/>
      <c r="CU13" s="97"/>
      <c r="CV13" s="97"/>
      <c r="CW13" s="97"/>
      <c r="CX13" s="97"/>
      <c r="CY13" s="97"/>
      <c r="CZ13" s="97"/>
      <c r="DA13" s="97"/>
    </row>
    <row r="14" spans="1:105" ht="24.75" customHeight="1">
      <c r="A14" s="415" t="s">
        <v>298</v>
      </c>
      <c r="B14" s="448">
        <v>1834</v>
      </c>
      <c r="C14" s="717">
        <v>6</v>
      </c>
      <c r="D14" s="740" t="s">
        <v>210</v>
      </c>
      <c r="E14" s="717" t="s">
        <v>128</v>
      </c>
      <c r="F14" s="733"/>
      <c r="G14" s="185"/>
      <c r="H14" s="733"/>
      <c r="I14" s="185"/>
      <c r="J14" s="733"/>
      <c r="K14" s="185"/>
      <c r="L14" s="733"/>
      <c r="M14" s="185"/>
      <c r="N14" s="733"/>
      <c r="O14" s="185"/>
      <c r="P14" s="733"/>
      <c r="Q14" s="185"/>
      <c r="R14" s="733"/>
      <c r="S14" s="185"/>
      <c r="T14" s="733"/>
      <c r="U14" s="185"/>
      <c r="V14" s="733"/>
      <c r="W14" s="185"/>
      <c r="X14" s="733"/>
      <c r="Y14" s="185"/>
      <c r="Z14" s="733"/>
      <c r="AA14" s="185"/>
      <c r="AB14" s="733"/>
      <c r="AC14" s="185"/>
      <c r="AD14" s="733"/>
      <c r="AE14" s="185"/>
      <c r="AF14" s="733"/>
      <c r="AG14" s="185"/>
      <c r="AH14" s="733"/>
      <c r="AI14" s="185"/>
      <c r="AJ14" s="733"/>
      <c r="AK14" s="185"/>
      <c r="AL14" s="733"/>
      <c r="AM14" s="185"/>
      <c r="AN14" s="733"/>
      <c r="AO14" s="185"/>
      <c r="AP14" s="733"/>
      <c r="AQ14" s="185"/>
      <c r="AR14" s="733"/>
      <c r="AS14" s="185"/>
      <c r="AT14" s="733"/>
      <c r="AU14" s="185"/>
      <c r="AV14" s="733"/>
      <c r="AW14" s="185"/>
      <c r="AX14" s="274"/>
      <c r="AY14" s="125"/>
      <c r="AZ14" s="244">
        <v>6</v>
      </c>
      <c r="BA14" s="394" t="s">
        <v>210</v>
      </c>
      <c r="BB14" s="318" t="s">
        <v>128</v>
      </c>
      <c r="BC14" s="320" t="s">
        <v>25</v>
      </c>
      <c r="BD14" s="321"/>
      <c r="BE14" s="327" t="str">
        <f t="shared" si="0"/>
        <v>N/A</v>
      </c>
      <c r="BF14" s="763"/>
      <c r="BG14" s="393" t="str">
        <f t="shared" si="20"/>
        <v>N/A</v>
      </c>
      <c r="BH14" s="393"/>
      <c r="BI14" s="393" t="str">
        <f t="shared" si="1"/>
        <v>N/A</v>
      </c>
      <c r="BJ14" s="320"/>
      <c r="BK14" s="393" t="str">
        <f t="shared" si="2"/>
        <v>N/A</v>
      </c>
      <c r="BL14" s="393"/>
      <c r="BM14" s="393" t="str">
        <f t="shared" si="3"/>
        <v>N/A</v>
      </c>
      <c r="BN14" s="320"/>
      <c r="BO14" s="393" t="str">
        <f t="shared" si="4"/>
        <v>N/A</v>
      </c>
      <c r="BP14" s="320"/>
      <c r="BQ14" s="393" t="str">
        <f t="shared" si="5"/>
        <v>N/A</v>
      </c>
      <c r="BR14" s="393"/>
      <c r="BS14" s="393" t="str">
        <f t="shared" si="6"/>
        <v>N/A</v>
      </c>
      <c r="BT14" s="320"/>
      <c r="BU14" s="393" t="str">
        <f t="shared" si="7"/>
        <v>N/A</v>
      </c>
      <c r="BV14" s="393"/>
      <c r="BW14" s="393" t="str">
        <f t="shared" si="8"/>
        <v>N/A</v>
      </c>
      <c r="BX14" s="320"/>
      <c r="BY14" s="393" t="str">
        <f t="shared" si="9"/>
        <v>N/A</v>
      </c>
      <c r="BZ14" s="320"/>
      <c r="CA14" s="393" t="str">
        <f t="shared" si="10"/>
        <v>N/A</v>
      </c>
      <c r="CB14" s="393"/>
      <c r="CC14" s="393" t="str">
        <f t="shared" si="11"/>
        <v>N/A</v>
      </c>
      <c r="CD14" s="320"/>
      <c r="CE14" s="393" t="str">
        <f t="shared" si="12"/>
        <v>N/A</v>
      </c>
      <c r="CF14" s="393"/>
      <c r="CG14" s="393" t="str">
        <f t="shared" si="13"/>
        <v>N/A</v>
      </c>
      <c r="CH14" s="320"/>
      <c r="CI14" s="393" t="str">
        <f t="shared" si="14"/>
        <v>N/A</v>
      </c>
      <c r="CJ14" s="320"/>
      <c r="CK14" s="393" t="str">
        <f t="shared" si="15"/>
        <v>N/A</v>
      </c>
      <c r="CL14" s="393"/>
      <c r="CM14" s="393" t="str">
        <f t="shared" si="16"/>
        <v>N/A</v>
      </c>
      <c r="CN14" s="246"/>
      <c r="CO14" s="393" t="str">
        <f t="shared" si="17"/>
        <v>N/A</v>
      </c>
      <c r="CP14" s="393"/>
      <c r="CQ14" s="393" t="str">
        <f t="shared" si="18"/>
        <v>N/A</v>
      </c>
      <c r="CR14" s="320"/>
      <c r="CS14" s="393" t="str">
        <f t="shared" si="19"/>
        <v>N/A</v>
      </c>
      <c r="CT14" s="246"/>
      <c r="CU14" s="97"/>
      <c r="CV14" s="97"/>
      <c r="CW14" s="97"/>
      <c r="CX14" s="97"/>
      <c r="CY14" s="97"/>
      <c r="CZ14" s="97"/>
      <c r="DA14" s="97"/>
    </row>
    <row r="15" spans="1:105" s="1" customFormat="1" ht="24.75" customHeight="1">
      <c r="A15" s="415"/>
      <c r="B15" s="449">
        <v>2837</v>
      </c>
      <c r="C15" s="716">
        <v>7</v>
      </c>
      <c r="D15" s="726" t="s">
        <v>176</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318">
        <v>7</v>
      </c>
      <c r="BA15" s="319" t="s">
        <v>241</v>
      </c>
      <c r="BB15" s="318" t="s">
        <v>128</v>
      </c>
      <c r="BC15" s="320" t="s">
        <v>25</v>
      </c>
      <c r="BD15" s="321"/>
      <c r="BE15" s="327" t="str">
        <f t="shared" si="0"/>
        <v>N/A</v>
      </c>
      <c r="BF15" s="763"/>
      <c r="BG15" s="393" t="str">
        <f t="shared" si="20"/>
        <v>N/A</v>
      </c>
      <c r="BH15" s="393"/>
      <c r="BI15" s="393" t="str">
        <f t="shared" si="1"/>
        <v>N/A</v>
      </c>
      <c r="BJ15" s="320"/>
      <c r="BK15" s="393" t="str">
        <f t="shared" si="2"/>
        <v>N/A</v>
      </c>
      <c r="BL15" s="393"/>
      <c r="BM15" s="393" t="str">
        <f t="shared" si="3"/>
        <v>N/A</v>
      </c>
      <c r="BN15" s="320"/>
      <c r="BO15" s="393" t="str">
        <f t="shared" si="4"/>
        <v>N/A</v>
      </c>
      <c r="BP15" s="320"/>
      <c r="BQ15" s="393" t="str">
        <f t="shared" si="5"/>
        <v>N/A</v>
      </c>
      <c r="BR15" s="393"/>
      <c r="BS15" s="393" t="str">
        <f t="shared" si="6"/>
        <v>N/A</v>
      </c>
      <c r="BT15" s="320"/>
      <c r="BU15" s="393" t="str">
        <f t="shared" si="7"/>
        <v>N/A</v>
      </c>
      <c r="BV15" s="393"/>
      <c r="BW15" s="393" t="str">
        <f t="shared" si="8"/>
        <v>N/A</v>
      </c>
      <c r="BX15" s="320"/>
      <c r="BY15" s="393" t="str">
        <f t="shared" si="9"/>
        <v>N/A</v>
      </c>
      <c r="BZ15" s="320"/>
      <c r="CA15" s="393" t="str">
        <f t="shared" si="10"/>
        <v>N/A</v>
      </c>
      <c r="CB15" s="393"/>
      <c r="CC15" s="393" t="str">
        <f t="shared" si="11"/>
        <v>N/A</v>
      </c>
      <c r="CD15" s="320"/>
      <c r="CE15" s="393" t="str">
        <f t="shared" si="12"/>
        <v>N/A</v>
      </c>
      <c r="CF15" s="393"/>
      <c r="CG15" s="393" t="str">
        <f t="shared" si="13"/>
        <v>N/A</v>
      </c>
      <c r="CH15" s="320"/>
      <c r="CI15" s="393" t="str">
        <f t="shared" si="14"/>
        <v>N/A</v>
      </c>
      <c r="CJ15" s="320"/>
      <c r="CK15" s="393" t="str">
        <f t="shared" si="15"/>
        <v>N/A</v>
      </c>
      <c r="CL15" s="393"/>
      <c r="CM15" s="393" t="str">
        <f t="shared" si="16"/>
        <v>N/A</v>
      </c>
      <c r="CN15" s="246"/>
      <c r="CO15" s="393" t="str">
        <f t="shared" si="17"/>
        <v>N/A</v>
      </c>
      <c r="CP15" s="393"/>
      <c r="CQ15" s="393" t="str">
        <f t="shared" si="18"/>
        <v>N/A</v>
      </c>
      <c r="CR15" s="320"/>
      <c r="CS15" s="393" t="str">
        <f t="shared" si="19"/>
        <v>N/A</v>
      </c>
      <c r="CT15" s="246"/>
      <c r="CU15" s="97"/>
      <c r="CV15" s="97"/>
      <c r="CW15" s="97"/>
      <c r="CX15" s="97"/>
      <c r="CY15" s="97"/>
      <c r="CZ15" s="97"/>
      <c r="DA15" s="97"/>
    </row>
    <row r="16" spans="1:105" s="1" customFormat="1" ht="24.75" customHeight="1">
      <c r="A16" s="415"/>
      <c r="B16" s="448">
        <v>2838</v>
      </c>
      <c r="C16" s="717">
        <v>8</v>
      </c>
      <c r="D16" s="729" t="s">
        <v>179</v>
      </c>
      <c r="E16" s="717" t="s">
        <v>128</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274"/>
      <c r="AY16" s="125"/>
      <c r="AZ16" s="244">
        <v>8</v>
      </c>
      <c r="BA16" s="319" t="s">
        <v>179</v>
      </c>
      <c r="BB16" s="318" t="s">
        <v>128</v>
      </c>
      <c r="BC16" s="320" t="s">
        <v>25</v>
      </c>
      <c r="BD16" s="321"/>
      <c r="BE16" s="327" t="str">
        <f t="shared" si="0"/>
        <v>N/A</v>
      </c>
      <c r="BF16" s="763"/>
      <c r="BG16" s="393" t="str">
        <f t="shared" si="20"/>
        <v>N/A</v>
      </c>
      <c r="BH16" s="393"/>
      <c r="BI16" s="393" t="str">
        <f t="shared" si="1"/>
        <v>N/A</v>
      </c>
      <c r="BJ16" s="320"/>
      <c r="BK16" s="393" t="str">
        <f t="shared" si="2"/>
        <v>N/A</v>
      </c>
      <c r="BL16" s="393"/>
      <c r="BM16" s="393" t="str">
        <f t="shared" si="3"/>
        <v>N/A</v>
      </c>
      <c r="BN16" s="320"/>
      <c r="BO16" s="393" t="str">
        <f t="shared" si="4"/>
        <v>N/A</v>
      </c>
      <c r="BP16" s="320"/>
      <c r="BQ16" s="393" t="str">
        <f t="shared" si="5"/>
        <v>N/A</v>
      </c>
      <c r="BR16" s="393"/>
      <c r="BS16" s="393" t="str">
        <f t="shared" si="6"/>
        <v>N/A</v>
      </c>
      <c r="BT16" s="320"/>
      <c r="BU16" s="393" t="str">
        <f t="shared" si="7"/>
        <v>N/A</v>
      </c>
      <c r="BV16" s="393"/>
      <c r="BW16" s="393" t="str">
        <f t="shared" si="8"/>
        <v>N/A</v>
      </c>
      <c r="BX16" s="320"/>
      <c r="BY16" s="393" t="str">
        <f t="shared" si="9"/>
        <v>N/A</v>
      </c>
      <c r="BZ16" s="320"/>
      <c r="CA16" s="393" t="str">
        <f t="shared" si="10"/>
        <v>N/A</v>
      </c>
      <c r="CB16" s="393"/>
      <c r="CC16" s="393" t="str">
        <f t="shared" si="11"/>
        <v>N/A</v>
      </c>
      <c r="CD16" s="320"/>
      <c r="CE16" s="393" t="str">
        <f t="shared" si="12"/>
        <v>N/A</v>
      </c>
      <c r="CF16" s="393"/>
      <c r="CG16" s="393" t="str">
        <f t="shared" si="13"/>
        <v>N/A</v>
      </c>
      <c r="CH16" s="320"/>
      <c r="CI16" s="393" t="str">
        <f t="shared" si="14"/>
        <v>N/A</v>
      </c>
      <c r="CJ16" s="320"/>
      <c r="CK16" s="393" t="str">
        <f t="shared" si="15"/>
        <v>N/A</v>
      </c>
      <c r="CL16" s="393"/>
      <c r="CM16" s="393" t="str">
        <f t="shared" si="16"/>
        <v>N/A</v>
      </c>
      <c r="CN16" s="246"/>
      <c r="CO16" s="393" t="str">
        <f t="shared" si="17"/>
        <v>N/A</v>
      </c>
      <c r="CP16" s="393"/>
      <c r="CQ16" s="393" t="str">
        <f t="shared" si="18"/>
        <v>N/A</v>
      </c>
      <c r="CR16" s="320"/>
      <c r="CS16" s="393" t="str">
        <f t="shared" si="19"/>
        <v>N/A</v>
      </c>
      <c r="CT16" s="246"/>
      <c r="CU16" s="97"/>
      <c r="CV16" s="97"/>
      <c r="CW16" s="97"/>
      <c r="CX16" s="97"/>
      <c r="CY16" s="97"/>
      <c r="CZ16" s="97"/>
      <c r="DA16" s="97"/>
    </row>
    <row r="17" spans="1:105" ht="24.75" customHeight="1">
      <c r="A17" s="415" t="s">
        <v>138</v>
      </c>
      <c r="B17" s="448">
        <v>2577</v>
      </c>
      <c r="C17" s="716">
        <v>9</v>
      </c>
      <c r="D17" s="729" t="s">
        <v>177</v>
      </c>
      <c r="E17" s="717" t="s">
        <v>128</v>
      </c>
      <c r="F17" s="733"/>
      <c r="G17" s="712"/>
      <c r="H17" s="733"/>
      <c r="I17" s="712"/>
      <c r="J17" s="733"/>
      <c r="K17" s="712"/>
      <c r="L17" s="733"/>
      <c r="M17" s="712"/>
      <c r="N17" s="733"/>
      <c r="O17" s="712"/>
      <c r="P17" s="733"/>
      <c r="Q17" s="712"/>
      <c r="R17" s="733"/>
      <c r="S17" s="712"/>
      <c r="T17" s="733"/>
      <c r="U17" s="712"/>
      <c r="V17" s="733"/>
      <c r="W17" s="712"/>
      <c r="X17" s="733"/>
      <c r="Y17" s="712"/>
      <c r="Z17" s="733"/>
      <c r="AA17" s="712"/>
      <c r="AB17" s="733"/>
      <c r="AC17" s="712"/>
      <c r="AD17" s="733"/>
      <c r="AE17" s="712"/>
      <c r="AF17" s="733"/>
      <c r="AG17" s="712"/>
      <c r="AH17" s="733"/>
      <c r="AI17" s="712"/>
      <c r="AJ17" s="733"/>
      <c r="AK17" s="712"/>
      <c r="AL17" s="733"/>
      <c r="AM17" s="712"/>
      <c r="AN17" s="733"/>
      <c r="AO17" s="712"/>
      <c r="AP17" s="733"/>
      <c r="AQ17" s="712"/>
      <c r="AR17" s="733"/>
      <c r="AS17" s="712"/>
      <c r="AT17" s="733"/>
      <c r="AU17" s="712"/>
      <c r="AV17" s="733"/>
      <c r="AW17" s="712"/>
      <c r="AX17" s="274"/>
      <c r="AY17" s="125"/>
      <c r="AZ17" s="318">
        <v>9</v>
      </c>
      <c r="BA17" s="319" t="s">
        <v>177</v>
      </c>
      <c r="BB17" s="318" t="s">
        <v>128</v>
      </c>
      <c r="BC17" s="320" t="s">
        <v>25</v>
      </c>
      <c r="BD17" s="321"/>
      <c r="BE17" s="327" t="str">
        <f t="shared" si="0"/>
        <v>N/A</v>
      </c>
      <c r="BF17" s="763"/>
      <c r="BG17" s="393" t="str">
        <f t="shared" si="20"/>
        <v>N/A</v>
      </c>
      <c r="BH17" s="393"/>
      <c r="BI17" s="393" t="str">
        <f t="shared" si="1"/>
        <v>N/A</v>
      </c>
      <c r="BJ17" s="320"/>
      <c r="BK17" s="393" t="str">
        <f t="shared" si="2"/>
        <v>N/A</v>
      </c>
      <c r="BL17" s="393"/>
      <c r="BM17" s="393" t="str">
        <f t="shared" si="3"/>
        <v>N/A</v>
      </c>
      <c r="BN17" s="320"/>
      <c r="BO17" s="393" t="str">
        <f t="shared" si="4"/>
        <v>N/A</v>
      </c>
      <c r="BP17" s="320"/>
      <c r="BQ17" s="393" t="str">
        <f t="shared" si="5"/>
        <v>N/A</v>
      </c>
      <c r="BR17" s="393"/>
      <c r="BS17" s="393" t="str">
        <f t="shared" si="6"/>
        <v>N/A</v>
      </c>
      <c r="BT17" s="320"/>
      <c r="BU17" s="393" t="str">
        <f t="shared" si="7"/>
        <v>N/A</v>
      </c>
      <c r="BV17" s="393"/>
      <c r="BW17" s="393" t="str">
        <f t="shared" si="8"/>
        <v>N/A</v>
      </c>
      <c r="BX17" s="320"/>
      <c r="BY17" s="393" t="str">
        <f t="shared" si="9"/>
        <v>N/A</v>
      </c>
      <c r="BZ17" s="320"/>
      <c r="CA17" s="393" t="str">
        <f t="shared" si="10"/>
        <v>N/A</v>
      </c>
      <c r="CB17" s="393"/>
      <c r="CC17" s="393" t="str">
        <f t="shared" si="11"/>
        <v>N/A</v>
      </c>
      <c r="CD17" s="320"/>
      <c r="CE17" s="393" t="str">
        <f t="shared" si="12"/>
        <v>N/A</v>
      </c>
      <c r="CF17" s="393"/>
      <c r="CG17" s="393" t="str">
        <f t="shared" si="13"/>
        <v>N/A</v>
      </c>
      <c r="CH17" s="320"/>
      <c r="CI17" s="393" t="str">
        <f t="shared" si="14"/>
        <v>N/A</v>
      </c>
      <c r="CJ17" s="320"/>
      <c r="CK17" s="393" t="str">
        <f t="shared" si="15"/>
        <v>N/A</v>
      </c>
      <c r="CL17" s="393"/>
      <c r="CM17" s="393" t="str">
        <f t="shared" si="16"/>
        <v>N/A</v>
      </c>
      <c r="CN17" s="246"/>
      <c r="CO17" s="393" t="str">
        <f t="shared" si="17"/>
        <v>N/A</v>
      </c>
      <c r="CP17" s="393"/>
      <c r="CQ17" s="393" t="str">
        <f t="shared" si="18"/>
        <v>N/A</v>
      </c>
      <c r="CR17" s="320"/>
      <c r="CS17" s="393" t="str">
        <f t="shared" si="19"/>
        <v>N/A</v>
      </c>
      <c r="CT17" s="246"/>
      <c r="CU17" s="97"/>
      <c r="CV17" s="97"/>
      <c r="CW17" s="97"/>
      <c r="CX17" s="97"/>
      <c r="CY17" s="97"/>
      <c r="CZ17" s="97"/>
      <c r="DA17" s="97"/>
    </row>
    <row r="18" spans="2:105" ht="24.75" customHeight="1">
      <c r="B18" s="448">
        <v>2839</v>
      </c>
      <c r="C18" s="734">
        <v>10</v>
      </c>
      <c r="D18" s="743" t="s">
        <v>139</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74"/>
      <c r="AY18" s="125"/>
      <c r="AZ18" s="362">
        <v>10</v>
      </c>
      <c r="BA18" s="609" t="s">
        <v>301</v>
      </c>
      <c r="BB18" s="318" t="s">
        <v>128</v>
      </c>
      <c r="BC18" s="320" t="s">
        <v>25</v>
      </c>
      <c r="BD18" s="321"/>
      <c r="BE18" s="327" t="str">
        <f t="shared" si="0"/>
        <v>N/A</v>
      </c>
      <c r="BF18" s="763"/>
      <c r="BG18" s="393" t="str">
        <f t="shared" si="20"/>
        <v>N/A</v>
      </c>
      <c r="BH18" s="393"/>
      <c r="BI18" s="393" t="str">
        <f t="shared" si="1"/>
        <v>N/A</v>
      </c>
      <c r="BJ18" s="320"/>
      <c r="BK18" s="393" t="str">
        <f t="shared" si="2"/>
        <v>N/A</v>
      </c>
      <c r="BL18" s="393"/>
      <c r="BM18" s="393" t="str">
        <f t="shared" si="3"/>
        <v>N/A</v>
      </c>
      <c r="BN18" s="320"/>
      <c r="BO18" s="393" t="str">
        <f t="shared" si="4"/>
        <v>N/A</v>
      </c>
      <c r="BP18" s="320"/>
      <c r="BQ18" s="393" t="str">
        <f t="shared" si="5"/>
        <v>N/A</v>
      </c>
      <c r="BR18" s="393"/>
      <c r="BS18" s="393" t="str">
        <f t="shared" si="6"/>
        <v>N/A</v>
      </c>
      <c r="BT18" s="320"/>
      <c r="BU18" s="393" t="str">
        <f t="shared" si="7"/>
        <v>N/A</v>
      </c>
      <c r="BV18" s="393"/>
      <c r="BW18" s="393" t="str">
        <f t="shared" si="8"/>
        <v>N/A</v>
      </c>
      <c r="BX18" s="320"/>
      <c r="BY18" s="393" t="str">
        <f t="shared" si="9"/>
        <v>N/A</v>
      </c>
      <c r="BZ18" s="320"/>
      <c r="CA18" s="393" t="str">
        <f t="shared" si="10"/>
        <v>N/A</v>
      </c>
      <c r="CB18" s="393"/>
      <c r="CC18" s="393" t="str">
        <f t="shared" si="11"/>
        <v>N/A</v>
      </c>
      <c r="CD18" s="320"/>
      <c r="CE18" s="393" t="str">
        <f t="shared" si="12"/>
        <v>N/A</v>
      </c>
      <c r="CF18" s="393"/>
      <c r="CG18" s="393" t="str">
        <f t="shared" si="13"/>
        <v>N/A</v>
      </c>
      <c r="CH18" s="320"/>
      <c r="CI18" s="393" t="str">
        <f t="shared" si="14"/>
        <v>N/A</v>
      </c>
      <c r="CJ18" s="320"/>
      <c r="CK18" s="393" t="str">
        <f t="shared" si="15"/>
        <v>N/A</v>
      </c>
      <c r="CL18" s="393"/>
      <c r="CM18" s="393" t="str">
        <f t="shared" si="16"/>
        <v>N/A</v>
      </c>
      <c r="CN18" s="246"/>
      <c r="CO18" s="393" t="str">
        <f t="shared" si="17"/>
        <v>N/A</v>
      </c>
      <c r="CP18" s="393"/>
      <c r="CQ18" s="393" t="str">
        <f t="shared" si="18"/>
        <v>N/A</v>
      </c>
      <c r="CR18" s="320"/>
      <c r="CS18" s="393" t="str">
        <f t="shared" si="19"/>
        <v>N/A</v>
      </c>
      <c r="CT18" s="246"/>
      <c r="CU18" s="97"/>
      <c r="CV18" s="97"/>
      <c r="CW18" s="97"/>
      <c r="CX18" s="97"/>
      <c r="CY18" s="97"/>
      <c r="CZ18" s="97"/>
      <c r="DA18" s="97"/>
    </row>
    <row r="19" spans="1:105" ht="24.75" customHeight="1">
      <c r="A19" s="415" t="s">
        <v>138</v>
      </c>
      <c r="B19" s="448">
        <v>1926</v>
      </c>
      <c r="C19" s="735">
        <v>11</v>
      </c>
      <c r="D19" s="729" t="s">
        <v>190</v>
      </c>
      <c r="E19" s="717" t="s">
        <v>128</v>
      </c>
      <c r="F19" s="733"/>
      <c r="G19" s="185"/>
      <c r="H19" s="733"/>
      <c r="I19" s="185"/>
      <c r="J19" s="733"/>
      <c r="K19" s="185"/>
      <c r="L19" s="733"/>
      <c r="M19" s="185"/>
      <c r="N19" s="733"/>
      <c r="O19" s="185"/>
      <c r="P19" s="733"/>
      <c r="Q19" s="185"/>
      <c r="R19" s="733"/>
      <c r="S19" s="185"/>
      <c r="T19" s="733"/>
      <c r="U19" s="185"/>
      <c r="V19" s="733"/>
      <c r="W19" s="185"/>
      <c r="X19" s="733"/>
      <c r="Y19" s="185"/>
      <c r="Z19" s="733"/>
      <c r="AA19" s="185"/>
      <c r="AB19" s="733"/>
      <c r="AC19" s="185"/>
      <c r="AD19" s="733"/>
      <c r="AE19" s="185"/>
      <c r="AF19" s="733"/>
      <c r="AG19" s="185"/>
      <c r="AH19" s="733"/>
      <c r="AI19" s="185"/>
      <c r="AJ19" s="733"/>
      <c r="AK19" s="185"/>
      <c r="AL19" s="733"/>
      <c r="AM19" s="185"/>
      <c r="AN19" s="733"/>
      <c r="AO19" s="185"/>
      <c r="AP19" s="733"/>
      <c r="AQ19" s="185"/>
      <c r="AR19" s="733"/>
      <c r="AS19" s="185"/>
      <c r="AT19" s="733"/>
      <c r="AU19" s="185"/>
      <c r="AV19" s="733"/>
      <c r="AW19" s="185"/>
      <c r="AX19" s="274"/>
      <c r="AY19" s="125"/>
      <c r="AZ19" s="363">
        <v>11</v>
      </c>
      <c r="BA19" s="319" t="s">
        <v>190</v>
      </c>
      <c r="BB19" s="318" t="s">
        <v>128</v>
      </c>
      <c r="BC19" s="320" t="s">
        <v>25</v>
      </c>
      <c r="BD19" s="321"/>
      <c r="BE19" s="327" t="str">
        <f t="shared" si="0"/>
        <v>N/A</v>
      </c>
      <c r="BF19" s="763"/>
      <c r="BG19" s="393" t="str">
        <f t="shared" si="20"/>
        <v>N/A</v>
      </c>
      <c r="BH19" s="393"/>
      <c r="BI19" s="393" t="str">
        <f t="shared" si="1"/>
        <v>N/A</v>
      </c>
      <c r="BJ19" s="320"/>
      <c r="BK19" s="393" t="str">
        <f t="shared" si="2"/>
        <v>N/A</v>
      </c>
      <c r="BL19" s="393"/>
      <c r="BM19" s="393" t="str">
        <f t="shared" si="3"/>
        <v>N/A</v>
      </c>
      <c r="BN19" s="320"/>
      <c r="BO19" s="393" t="str">
        <f t="shared" si="4"/>
        <v>N/A</v>
      </c>
      <c r="BP19" s="320"/>
      <c r="BQ19" s="393" t="str">
        <f t="shared" si="5"/>
        <v>N/A</v>
      </c>
      <c r="BR19" s="393"/>
      <c r="BS19" s="393" t="str">
        <f t="shared" si="6"/>
        <v>N/A</v>
      </c>
      <c r="BT19" s="320"/>
      <c r="BU19" s="393" t="str">
        <f t="shared" si="7"/>
        <v>N/A</v>
      </c>
      <c r="BV19" s="393"/>
      <c r="BW19" s="393" t="str">
        <f t="shared" si="8"/>
        <v>N/A</v>
      </c>
      <c r="BX19" s="320"/>
      <c r="BY19" s="393" t="str">
        <f t="shared" si="9"/>
        <v>N/A</v>
      </c>
      <c r="BZ19" s="320"/>
      <c r="CA19" s="393" t="str">
        <f t="shared" si="10"/>
        <v>N/A</v>
      </c>
      <c r="CB19" s="393"/>
      <c r="CC19" s="393" t="str">
        <f t="shared" si="11"/>
        <v>N/A</v>
      </c>
      <c r="CD19" s="320"/>
      <c r="CE19" s="393" t="str">
        <f t="shared" si="12"/>
        <v>N/A</v>
      </c>
      <c r="CF19" s="393"/>
      <c r="CG19" s="393" t="str">
        <f t="shared" si="13"/>
        <v>N/A</v>
      </c>
      <c r="CH19" s="320"/>
      <c r="CI19" s="393" t="str">
        <f t="shared" si="14"/>
        <v>N/A</v>
      </c>
      <c r="CJ19" s="320"/>
      <c r="CK19" s="393" t="str">
        <f t="shared" si="15"/>
        <v>N/A</v>
      </c>
      <c r="CL19" s="393"/>
      <c r="CM19" s="393" t="str">
        <f t="shared" si="16"/>
        <v>N/A</v>
      </c>
      <c r="CN19" s="246"/>
      <c r="CO19" s="393" t="str">
        <f t="shared" si="17"/>
        <v>N/A</v>
      </c>
      <c r="CP19" s="393"/>
      <c r="CQ19" s="393" t="str">
        <f t="shared" si="18"/>
        <v>N/A</v>
      </c>
      <c r="CR19" s="320"/>
      <c r="CS19" s="393" t="str">
        <f t="shared" si="19"/>
        <v>N/A</v>
      </c>
      <c r="CT19" s="246"/>
      <c r="CU19" s="97"/>
      <c r="CV19" s="97"/>
      <c r="CW19" s="97"/>
      <c r="CX19" s="97"/>
      <c r="CY19" s="97"/>
      <c r="CZ19" s="97"/>
      <c r="DA19" s="97"/>
    </row>
    <row r="20" spans="2:105" ht="24.75" customHeight="1">
      <c r="B20" s="448">
        <v>2864</v>
      </c>
      <c r="C20" s="716">
        <v>12</v>
      </c>
      <c r="D20" s="744" t="s">
        <v>24</v>
      </c>
      <c r="E20" s="734" t="s">
        <v>128</v>
      </c>
      <c r="F20" s="733"/>
      <c r="G20" s="185"/>
      <c r="H20" s="733"/>
      <c r="I20" s="185"/>
      <c r="J20" s="733"/>
      <c r="K20" s="185"/>
      <c r="L20" s="733"/>
      <c r="M20" s="185"/>
      <c r="N20" s="733"/>
      <c r="O20" s="185"/>
      <c r="P20" s="733"/>
      <c r="Q20" s="185"/>
      <c r="R20" s="733"/>
      <c r="S20" s="185"/>
      <c r="T20" s="733"/>
      <c r="U20" s="185"/>
      <c r="V20" s="733"/>
      <c r="W20" s="185"/>
      <c r="X20" s="733"/>
      <c r="Y20" s="185"/>
      <c r="Z20" s="733"/>
      <c r="AA20" s="185"/>
      <c r="AB20" s="733"/>
      <c r="AC20" s="185"/>
      <c r="AD20" s="733"/>
      <c r="AE20" s="185"/>
      <c r="AF20" s="733"/>
      <c r="AG20" s="185"/>
      <c r="AH20" s="733"/>
      <c r="AI20" s="185"/>
      <c r="AJ20" s="733"/>
      <c r="AK20" s="185"/>
      <c r="AL20" s="733"/>
      <c r="AM20" s="185"/>
      <c r="AN20" s="733"/>
      <c r="AO20" s="185"/>
      <c r="AP20" s="733"/>
      <c r="AQ20" s="185"/>
      <c r="AR20" s="733"/>
      <c r="AS20" s="185"/>
      <c r="AT20" s="733"/>
      <c r="AU20" s="185"/>
      <c r="AV20" s="733"/>
      <c r="AW20" s="185"/>
      <c r="AX20" s="274"/>
      <c r="AY20" s="125"/>
      <c r="AZ20" s="318">
        <v>12</v>
      </c>
      <c r="BA20" s="609" t="s">
        <v>302</v>
      </c>
      <c r="BB20" s="318" t="s">
        <v>128</v>
      </c>
      <c r="BC20" s="320" t="s">
        <v>25</v>
      </c>
      <c r="BD20" s="321"/>
      <c r="BE20" s="327" t="str">
        <f t="shared" si="0"/>
        <v>N/A</v>
      </c>
      <c r="BF20" s="763"/>
      <c r="BG20" s="393" t="str">
        <f t="shared" si="20"/>
        <v>N/A</v>
      </c>
      <c r="BH20" s="393"/>
      <c r="BI20" s="393" t="str">
        <f t="shared" si="1"/>
        <v>N/A</v>
      </c>
      <c r="BJ20" s="320"/>
      <c r="BK20" s="393" t="str">
        <f t="shared" si="2"/>
        <v>N/A</v>
      </c>
      <c r="BL20" s="393"/>
      <c r="BM20" s="393" t="str">
        <f t="shared" si="3"/>
        <v>N/A</v>
      </c>
      <c r="BN20" s="320"/>
      <c r="BO20" s="393" t="str">
        <f t="shared" si="4"/>
        <v>N/A</v>
      </c>
      <c r="BP20" s="320"/>
      <c r="BQ20" s="393" t="str">
        <f t="shared" si="5"/>
        <v>N/A</v>
      </c>
      <c r="BR20" s="393"/>
      <c r="BS20" s="393" t="str">
        <f t="shared" si="6"/>
        <v>N/A</v>
      </c>
      <c r="BT20" s="320"/>
      <c r="BU20" s="393" t="str">
        <f t="shared" si="7"/>
        <v>N/A</v>
      </c>
      <c r="BV20" s="393"/>
      <c r="BW20" s="393" t="str">
        <f t="shared" si="8"/>
        <v>N/A</v>
      </c>
      <c r="BX20" s="320"/>
      <c r="BY20" s="393" t="str">
        <f t="shared" si="9"/>
        <v>N/A</v>
      </c>
      <c r="BZ20" s="320"/>
      <c r="CA20" s="393" t="str">
        <f t="shared" si="10"/>
        <v>N/A</v>
      </c>
      <c r="CB20" s="393"/>
      <c r="CC20" s="393" t="str">
        <f t="shared" si="11"/>
        <v>N/A</v>
      </c>
      <c r="CD20" s="320"/>
      <c r="CE20" s="393" t="str">
        <f t="shared" si="12"/>
        <v>N/A</v>
      </c>
      <c r="CF20" s="393"/>
      <c r="CG20" s="393" t="str">
        <f t="shared" si="13"/>
        <v>N/A</v>
      </c>
      <c r="CH20" s="320"/>
      <c r="CI20" s="393" t="str">
        <f t="shared" si="14"/>
        <v>N/A</v>
      </c>
      <c r="CJ20" s="320"/>
      <c r="CK20" s="393" t="str">
        <f t="shared" si="15"/>
        <v>N/A</v>
      </c>
      <c r="CL20" s="393"/>
      <c r="CM20" s="393" t="str">
        <f t="shared" si="16"/>
        <v>N/A</v>
      </c>
      <c r="CN20" s="246"/>
      <c r="CO20" s="393" t="str">
        <f t="shared" si="17"/>
        <v>N/A</v>
      </c>
      <c r="CP20" s="393"/>
      <c r="CQ20" s="393" t="str">
        <f t="shared" si="18"/>
        <v>N/A</v>
      </c>
      <c r="CR20" s="320"/>
      <c r="CS20" s="393" t="str">
        <f t="shared" si="19"/>
        <v>N/A</v>
      </c>
      <c r="CT20" s="246"/>
      <c r="CU20" s="97"/>
      <c r="CV20" s="97"/>
      <c r="CW20" s="97"/>
      <c r="CX20" s="97"/>
      <c r="CY20" s="97"/>
      <c r="CZ20" s="97"/>
      <c r="DA20" s="97"/>
    </row>
    <row r="21" spans="2:105" ht="24.75" customHeight="1">
      <c r="B21" s="448">
        <v>2578</v>
      </c>
      <c r="C21" s="736">
        <v>13</v>
      </c>
      <c r="D21" s="745" t="s">
        <v>180</v>
      </c>
      <c r="E21" s="749" t="s">
        <v>128</v>
      </c>
      <c r="F21" s="746"/>
      <c r="G21" s="243"/>
      <c r="H21" s="746"/>
      <c r="I21" s="243"/>
      <c r="J21" s="746"/>
      <c r="K21" s="243"/>
      <c r="L21" s="746"/>
      <c r="M21" s="243"/>
      <c r="N21" s="746"/>
      <c r="O21" s="243"/>
      <c r="P21" s="746"/>
      <c r="Q21" s="243"/>
      <c r="R21" s="746"/>
      <c r="S21" s="243"/>
      <c r="T21" s="746"/>
      <c r="U21" s="243"/>
      <c r="V21" s="746"/>
      <c r="W21" s="243"/>
      <c r="X21" s="746"/>
      <c r="Y21" s="243"/>
      <c r="Z21" s="746"/>
      <c r="AA21" s="243"/>
      <c r="AB21" s="746"/>
      <c r="AC21" s="243"/>
      <c r="AD21" s="746"/>
      <c r="AE21" s="243"/>
      <c r="AF21" s="746"/>
      <c r="AG21" s="243"/>
      <c r="AH21" s="746"/>
      <c r="AI21" s="243"/>
      <c r="AJ21" s="746"/>
      <c r="AK21" s="243"/>
      <c r="AL21" s="746"/>
      <c r="AM21" s="243"/>
      <c r="AN21" s="746"/>
      <c r="AO21" s="243"/>
      <c r="AP21" s="746"/>
      <c r="AQ21" s="243"/>
      <c r="AR21" s="746"/>
      <c r="AS21" s="243"/>
      <c r="AT21" s="746"/>
      <c r="AU21" s="243"/>
      <c r="AV21" s="746"/>
      <c r="AW21" s="243"/>
      <c r="AX21" s="274"/>
      <c r="AY21" s="125"/>
      <c r="AZ21" s="364">
        <v>13</v>
      </c>
      <c r="BA21" s="319" t="s">
        <v>180</v>
      </c>
      <c r="BB21" s="318" t="s">
        <v>128</v>
      </c>
      <c r="BC21" s="320" t="s">
        <v>25</v>
      </c>
      <c r="BD21" s="321"/>
      <c r="BE21" s="327" t="str">
        <f t="shared" si="0"/>
        <v>N/A</v>
      </c>
      <c r="BF21" s="764"/>
      <c r="BG21" s="393" t="str">
        <f t="shared" si="20"/>
        <v>N/A</v>
      </c>
      <c r="BH21" s="393"/>
      <c r="BI21" s="393" t="str">
        <f t="shared" si="1"/>
        <v>N/A</v>
      </c>
      <c r="BJ21" s="320"/>
      <c r="BK21" s="393" t="str">
        <f t="shared" si="2"/>
        <v>N/A</v>
      </c>
      <c r="BL21" s="393"/>
      <c r="BM21" s="393" t="str">
        <f t="shared" si="3"/>
        <v>N/A</v>
      </c>
      <c r="BN21" s="320"/>
      <c r="BO21" s="393" t="str">
        <f t="shared" si="4"/>
        <v>N/A</v>
      </c>
      <c r="BP21" s="320"/>
      <c r="BQ21" s="393" t="str">
        <f t="shared" si="5"/>
        <v>N/A</v>
      </c>
      <c r="BR21" s="393"/>
      <c r="BS21" s="393" t="str">
        <f t="shared" si="6"/>
        <v>N/A</v>
      </c>
      <c r="BT21" s="320"/>
      <c r="BU21" s="393" t="str">
        <f t="shared" si="7"/>
        <v>N/A</v>
      </c>
      <c r="BV21" s="393"/>
      <c r="BW21" s="393" t="str">
        <f t="shared" si="8"/>
        <v>N/A</v>
      </c>
      <c r="BX21" s="320"/>
      <c r="BY21" s="393" t="str">
        <f t="shared" si="9"/>
        <v>N/A</v>
      </c>
      <c r="BZ21" s="320"/>
      <c r="CA21" s="393" t="str">
        <f t="shared" si="10"/>
        <v>N/A</v>
      </c>
      <c r="CB21" s="393"/>
      <c r="CC21" s="393" t="str">
        <f t="shared" si="11"/>
        <v>N/A</v>
      </c>
      <c r="CD21" s="320"/>
      <c r="CE21" s="393" t="str">
        <f t="shared" si="12"/>
        <v>N/A</v>
      </c>
      <c r="CF21" s="393"/>
      <c r="CG21" s="393" t="str">
        <f t="shared" si="13"/>
        <v>N/A</v>
      </c>
      <c r="CH21" s="320"/>
      <c r="CI21" s="393" t="str">
        <f t="shared" si="14"/>
        <v>N/A</v>
      </c>
      <c r="CJ21" s="320"/>
      <c r="CK21" s="393" t="str">
        <f t="shared" si="15"/>
        <v>N/A</v>
      </c>
      <c r="CL21" s="393"/>
      <c r="CM21" s="393" t="str">
        <f t="shared" si="16"/>
        <v>N/A</v>
      </c>
      <c r="CN21" s="765"/>
      <c r="CO21" s="393" t="str">
        <f t="shared" si="17"/>
        <v>N/A</v>
      </c>
      <c r="CP21" s="393"/>
      <c r="CQ21" s="393" t="str">
        <f t="shared" si="18"/>
        <v>N/A</v>
      </c>
      <c r="CR21" s="320"/>
      <c r="CS21" s="393" t="str">
        <f t="shared" si="19"/>
        <v>N/A</v>
      </c>
      <c r="CT21" s="765"/>
      <c r="CU21" s="97"/>
      <c r="CV21" s="97"/>
      <c r="CW21" s="97"/>
      <c r="CX21" s="97"/>
      <c r="CY21" s="97"/>
      <c r="CZ21" s="97"/>
      <c r="DA21" s="97"/>
    </row>
    <row r="22" spans="2:105" ht="4.5" customHeight="1">
      <c r="B22" s="448">
        <v>5017</v>
      </c>
      <c r="C22" s="737"/>
      <c r="D22" s="245"/>
      <c r="E22" s="737"/>
      <c r="F22" s="747"/>
      <c r="G22" s="246"/>
      <c r="H22" s="747"/>
      <c r="I22" s="246"/>
      <c r="J22" s="747"/>
      <c r="K22" s="246"/>
      <c r="L22" s="747"/>
      <c r="M22" s="246"/>
      <c r="N22" s="747"/>
      <c r="O22" s="246"/>
      <c r="P22" s="747"/>
      <c r="Q22" s="246"/>
      <c r="R22" s="747"/>
      <c r="S22" s="246"/>
      <c r="T22" s="747"/>
      <c r="U22" s="246"/>
      <c r="V22" s="747"/>
      <c r="W22" s="246"/>
      <c r="X22" s="747"/>
      <c r="Y22" s="246"/>
      <c r="Z22" s="747"/>
      <c r="AA22" s="246"/>
      <c r="AB22" s="747"/>
      <c r="AC22" s="246"/>
      <c r="AD22" s="747"/>
      <c r="AE22" s="246"/>
      <c r="AF22" s="747"/>
      <c r="AG22" s="246"/>
      <c r="AH22" s="747"/>
      <c r="AI22" s="246"/>
      <c r="AJ22" s="747"/>
      <c r="AK22" s="246"/>
      <c r="AL22" s="747"/>
      <c r="AM22" s="246"/>
      <c r="AN22" s="747"/>
      <c r="AO22" s="246"/>
      <c r="AP22" s="747"/>
      <c r="AQ22" s="246"/>
      <c r="AR22" s="747"/>
      <c r="AS22" s="246"/>
      <c r="AT22" s="747"/>
      <c r="AU22" s="246"/>
      <c r="AV22" s="747"/>
      <c r="AW22" s="246"/>
      <c r="AX22" s="274"/>
      <c r="AY22" s="125"/>
      <c r="AZ22" s="373"/>
      <c r="BA22" s="374"/>
      <c r="BB22" s="373"/>
      <c r="BC22" s="375"/>
      <c r="BD22" s="376"/>
      <c r="BE22" s="766" t="str">
        <f t="shared" si="0"/>
        <v>N/A</v>
      </c>
      <c r="BF22" s="767"/>
      <c r="BG22" s="768" t="str">
        <f t="shared" si="20"/>
        <v>N/A</v>
      </c>
      <c r="BH22" s="767"/>
      <c r="BI22" s="768" t="str">
        <f t="shared" si="1"/>
        <v>N/A</v>
      </c>
      <c r="BJ22" s="769"/>
      <c r="BK22" s="768" t="str">
        <f t="shared" si="2"/>
        <v>N/A</v>
      </c>
      <c r="BL22" s="767"/>
      <c r="BM22" s="768" t="str">
        <f t="shared" si="3"/>
        <v>N/A</v>
      </c>
      <c r="BN22" s="769"/>
      <c r="BO22" s="768" t="str">
        <f t="shared" si="4"/>
        <v>N/A</v>
      </c>
      <c r="BP22" s="769"/>
      <c r="BQ22" s="768" t="str">
        <f t="shared" si="5"/>
        <v>N/A</v>
      </c>
      <c r="BR22" s="767"/>
      <c r="BS22" s="768" t="str">
        <f t="shared" si="6"/>
        <v>N/A</v>
      </c>
      <c r="BT22" s="769"/>
      <c r="BU22" s="768" t="str">
        <f t="shared" si="7"/>
        <v>N/A</v>
      </c>
      <c r="BV22" s="767"/>
      <c r="BW22" s="768" t="str">
        <f t="shared" si="8"/>
        <v>N/A</v>
      </c>
      <c r="BX22" s="769"/>
      <c r="BY22" s="768" t="str">
        <f t="shared" si="9"/>
        <v>N/A</v>
      </c>
      <c r="BZ22" s="769"/>
      <c r="CA22" s="768" t="str">
        <f t="shared" si="10"/>
        <v>N/A</v>
      </c>
      <c r="CB22" s="770"/>
      <c r="CC22" s="768" t="str">
        <f t="shared" si="11"/>
        <v>N/A</v>
      </c>
      <c r="CD22" s="769"/>
      <c r="CE22" s="768" t="str">
        <f t="shared" si="12"/>
        <v>N/A</v>
      </c>
      <c r="CF22" s="767"/>
      <c r="CG22" s="767" t="str">
        <f t="shared" si="13"/>
        <v>N/A</v>
      </c>
      <c r="CH22" s="769"/>
      <c r="CI22" s="767" t="str">
        <f t="shared" si="14"/>
        <v>N/A</v>
      </c>
      <c r="CJ22" s="769"/>
      <c r="CK22" s="768" t="str">
        <f t="shared" si="15"/>
        <v>N/A</v>
      </c>
      <c r="CL22" s="767"/>
      <c r="CM22" s="768" t="str">
        <f t="shared" si="16"/>
        <v>N/A</v>
      </c>
      <c r="CN22" s="769"/>
      <c r="CO22" s="767" t="str">
        <f t="shared" si="17"/>
        <v>N/A</v>
      </c>
      <c r="CP22" s="767"/>
      <c r="CQ22" s="768" t="str">
        <f t="shared" si="18"/>
        <v>N/A</v>
      </c>
      <c r="CR22" s="769"/>
      <c r="CS22" s="768" t="str">
        <f t="shared" si="19"/>
        <v>N/A</v>
      </c>
      <c r="CT22" s="769"/>
      <c r="CU22" s="97"/>
      <c r="CV22" s="97"/>
      <c r="CW22" s="97"/>
      <c r="CX22" s="97"/>
      <c r="CY22" s="97"/>
      <c r="CZ22" s="97"/>
      <c r="DA22" s="97"/>
    </row>
    <row r="23" spans="2:105" ht="24" customHeight="1">
      <c r="B23" s="448">
        <v>1878</v>
      </c>
      <c r="C23" s="716">
        <v>14</v>
      </c>
      <c r="D23" s="739" t="s">
        <v>198</v>
      </c>
      <c r="E23" s="716" t="s">
        <v>137</v>
      </c>
      <c r="F23" s="733"/>
      <c r="G23" s="191"/>
      <c r="H23" s="733"/>
      <c r="I23" s="191"/>
      <c r="J23" s="733"/>
      <c r="K23" s="191"/>
      <c r="L23" s="733"/>
      <c r="M23" s="191"/>
      <c r="N23" s="733"/>
      <c r="O23" s="191"/>
      <c r="P23" s="733"/>
      <c r="Q23" s="191"/>
      <c r="R23" s="733"/>
      <c r="S23" s="191"/>
      <c r="T23" s="733"/>
      <c r="U23" s="191"/>
      <c r="V23" s="733"/>
      <c r="W23" s="191"/>
      <c r="X23" s="733"/>
      <c r="Y23" s="191"/>
      <c r="Z23" s="733"/>
      <c r="AA23" s="191"/>
      <c r="AB23" s="733"/>
      <c r="AC23" s="191"/>
      <c r="AD23" s="733"/>
      <c r="AE23" s="191"/>
      <c r="AF23" s="733"/>
      <c r="AG23" s="191"/>
      <c r="AH23" s="733"/>
      <c r="AI23" s="191"/>
      <c r="AJ23" s="733"/>
      <c r="AK23" s="191"/>
      <c r="AL23" s="733"/>
      <c r="AM23" s="191"/>
      <c r="AN23" s="733"/>
      <c r="AO23" s="191"/>
      <c r="AP23" s="733"/>
      <c r="AQ23" s="191"/>
      <c r="AR23" s="733"/>
      <c r="AS23" s="191"/>
      <c r="AT23" s="733"/>
      <c r="AU23" s="191"/>
      <c r="AV23" s="733"/>
      <c r="AW23" s="191"/>
      <c r="AX23" s="274"/>
      <c r="AY23" s="125"/>
      <c r="AZ23" s="318">
        <v>14</v>
      </c>
      <c r="BA23" s="487" t="s">
        <v>198</v>
      </c>
      <c r="BB23" s="318" t="s">
        <v>137</v>
      </c>
      <c r="BC23" s="320" t="s">
        <v>25</v>
      </c>
      <c r="BD23" s="321"/>
      <c r="BE23" s="327" t="str">
        <f t="shared" si="0"/>
        <v>N/A</v>
      </c>
      <c r="BF23" s="754"/>
      <c r="BG23" s="428" t="str">
        <f>IF(OR(ISBLANK(H23),ISBLANK(J23)),"N/A",IF(ABS((J23-H23)/H23)&gt;0.25,"&gt; 25%","ok"))</f>
        <v>N/A</v>
      </c>
      <c r="BH23" s="428"/>
      <c r="BI23" s="428" t="str">
        <f>IF(OR(ISBLANK(J23),ISBLANK(L23)),"N/A",IF(ABS((L23-J23)/J23)&gt;0.25,"&gt; 25%","ok"))</f>
        <v>N/A</v>
      </c>
      <c r="BJ23" s="771"/>
      <c r="BK23" s="428" t="str">
        <f t="shared" si="2"/>
        <v>N/A</v>
      </c>
      <c r="BL23" s="428"/>
      <c r="BM23" s="428" t="str">
        <f t="shared" si="3"/>
        <v>N/A</v>
      </c>
      <c r="BN23" s="771"/>
      <c r="BO23" s="428" t="str">
        <f t="shared" si="4"/>
        <v>N/A</v>
      </c>
      <c r="BP23" s="771"/>
      <c r="BQ23" s="428" t="str">
        <f t="shared" si="5"/>
        <v>N/A</v>
      </c>
      <c r="BR23" s="428"/>
      <c r="BS23" s="428" t="str">
        <f t="shared" si="6"/>
        <v>N/A</v>
      </c>
      <c r="BT23" s="771"/>
      <c r="BU23" s="428" t="str">
        <f t="shared" si="7"/>
        <v>N/A</v>
      </c>
      <c r="BV23" s="428"/>
      <c r="BW23" s="428" t="str">
        <f t="shared" si="8"/>
        <v>N/A</v>
      </c>
      <c r="BX23" s="771"/>
      <c r="BY23" s="428" t="str">
        <f t="shared" si="9"/>
        <v>N/A</v>
      </c>
      <c r="BZ23" s="771"/>
      <c r="CA23" s="428" t="str">
        <f t="shared" si="10"/>
        <v>N/A</v>
      </c>
      <c r="CB23" s="428"/>
      <c r="CC23" s="428" t="str">
        <f t="shared" si="11"/>
        <v>N/A</v>
      </c>
      <c r="CD23" s="771"/>
      <c r="CE23" s="428" t="str">
        <f t="shared" si="12"/>
        <v>N/A</v>
      </c>
      <c r="CF23" s="428"/>
      <c r="CG23" s="428" t="str">
        <f t="shared" si="13"/>
        <v>N/A</v>
      </c>
      <c r="CH23" s="771"/>
      <c r="CI23" s="428" t="str">
        <f t="shared" si="14"/>
        <v>N/A</v>
      </c>
      <c r="CJ23" s="771"/>
      <c r="CK23" s="428" t="str">
        <f t="shared" si="15"/>
        <v>N/A</v>
      </c>
      <c r="CL23" s="428"/>
      <c r="CM23" s="428" t="str">
        <f t="shared" si="16"/>
        <v>N/A</v>
      </c>
      <c r="CN23" s="321"/>
      <c r="CO23" s="428" t="str">
        <f t="shared" si="17"/>
        <v>N/A</v>
      </c>
      <c r="CP23" s="428"/>
      <c r="CQ23" s="428" t="str">
        <f t="shared" si="18"/>
        <v>N/A</v>
      </c>
      <c r="CR23" s="771"/>
      <c r="CS23" s="428" t="str">
        <f t="shared" si="19"/>
        <v>N/A</v>
      </c>
      <c r="CT23" s="321"/>
      <c r="CU23" s="97"/>
      <c r="CV23" s="97"/>
      <c r="CW23" s="97"/>
      <c r="CX23" s="97"/>
      <c r="CY23" s="97"/>
      <c r="CZ23" s="97"/>
      <c r="DA23" s="97"/>
    </row>
    <row r="24" spans="2:105" ht="21.75" customHeight="1">
      <c r="B24" s="448">
        <v>2585</v>
      </c>
      <c r="C24" s="717">
        <v>15</v>
      </c>
      <c r="D24" s="115" t="s">
        <v>199</v>
      </c>
      <c r="E24" s="717" t="s">
        <v>137</v>
      </c>
      <c r="F24" s="732"/>
      <c r="G24" s="185"/>
      <c r="H24" s="732"/>
      <c r="I24" s="185"/>
      <c r="J24" s="732"/>
      <c r="K24" s="185"/>
      <c r="L24" s="732"/>
      <c r="M24" s="185"/>
      <c r="N24" s="732"/>
      <c r="O24" s="185"/>
      <c r="P24" s="732"/>
      <c r="Q24" s="185"/>
      <c r="R24" s="732"/>
      <c r="S24" s="185"/>
      <c r="T24" s="732"/>
      <c r="U24" s="185"/>
      <c r="V24" s="732"/>
      <c r="W24" s="185"/>
      <c r="X24" s="732"/>
      <c r="Y24" s="185"/>
      <c r="Z24" s="732"/>
      <c r="AA24" s="185"/>
      <c r="AB24" s="732"/>
      <c r="AC24" s="185"/>
      <c r="AD24" s="732"/>
      <c r="AE24" s="185"/>
      <c r="AF24" s="732"/>
      <c r="AG24" s="185"/>
      <c r="AH24" s="732"/>
      <c r="AI24" s="185"/>
      <c r="AJ24" s="732"/>
      <c r="AK24" s="185"/>
      <c r="AL24" s="732"/>
      <c r="AM24" s="185"/>
      <c r="AN24" s="732"/>
      <c r="AO24" s="185"/>
      <c r="AP24" s="732"/>
      <c r="AQ24" s="185"/>
      <c r="AR24" s="732"/>
      <c r="AS24" s="185"/>
      <c r="AT24" s="732"/>
      <c r="AU24" s="185"/>
      <c r="AV24" s="732"/>
      <c r="AW24" s="185"/>
      <c r="AX24" s="274"/>
      <c r="AY24" s="125"/>
      <c r="AZ24" s="244">
        <v>15</v>
      </c>
      <c r="BA24" s="487" t="s">
        <v>199</v>
      </c>
      <c r="BB24" s="318" t="s">
        <v>137</v>
      </c>
      <c r="BC24" s="320" t="s">
        <v>25</v>
      </c>
      <c r="BD24" s="321"/>
      <c r="BE24" s="327" t="str">
        <f t="shared" si="0"/>
        <v>N/A</v>
      </c>
      <c r="BF24" s="763"/>
      <c r="BG24" s="428" t="str">
        <f t="shared" si="20"/>
        <v>N/A</v>
      </c>
      <c r="BH24" s="428"/>
      <c r="BI24" s="428" t="str">
        <f t="shared" si="1"/>
        <v>N/A</v>
      </c>
      <c r="BJ24" s="771"/>
      <c r="BK24" s="428" t="str">
        <f t="shared" si="2"/>
        <v>N/A</v>
      </c>
      <c r="BL24" s="428"/>
      <c r="BM24" s="428" t="str">
        <f t="shared" si="3"/>
        <v>N/A</v>
      </c>
      <c r="BN24" s="771"/>
      <c r="BO24" s="428" t="str">
        <f t="shared" si="4"/>
        <v>N/A</v>
      </c>
      <c r="BP24" s="771"/>
      <c r="BQ24" s="428" t="str">
        <f t="shared" si="5"/>
        <v>N/A</v>
      </c>
      <c r="BR24" s="428"/>
      <c r="BS24" s="428" t="str">
        <f t="shared" si="6"/>
        <v>N/A</v>
      </c>
      <c r="BT24" s="771"/>
      <c r="BU24" s="428" t="str">
        <f t="shared" si="7"/>
        <v>N/A</v>
      </c>
      <c r="BV24" s="428"/>
      <c r="BW24" s="428" t="str">
        <f t="shared" si="8"/>
        <v>N/A</v>
      </c>
      <c r="BX24" s="771"/>
      <c r="BY24" s="428" t="str">
        <f t="shared" si="9"/>
        <v>N/A</v>
      </c>
      <c r="BZ24" s="771"/>
      <c r="CA24" s="428" t="str">
        <f t="shared" si="10"/>
        <v>N/A</v>
      </c>
      <c r="CB24" s="428"/>
      <c r="CC24" s="428" t="str">
        <f t="shared" si="11"/>
        <v>N/A</v>
      </c>
      <c r="CD24" s="771"/>
      <c r="CE24" s="428" t="str">
        <f t="shared" si="12"/>
        <v>N/A</v>
      </c>
      <c r="CF24" s="428"/>
      <c r="CG24" s="428" t="str">
        <f t="shared" si="13"/>
        <v>N/A</v>
      </c>
      <c r="CH24" s="771"/>
      <c r="CI24" s="428" t="str">
        <f t="shared" si="14"/>
        <v>N/A</v>
      </c>
      <c r="CJ24" s="771"/>
      <c r="CK24" s="428" t="str">
        <f t="shared" si="15"/>
        <v>N/A</v>
      </c>
      <c r="CL24" s="428"/>
      <c r="CM24" s="428" t="str">
        <f t="shared" si="16"/>
        <v>N/A</v>
      </c>
      <c r="CN24" s="246"/>
      <c r="CO24" s="428" t="str">
        <f t="shared" si="17"/>
        <v>N/A</v>
      </c>
      <c r="CP24" s="428"/>
      <c r="CQ24" s="428" t="str">
        <f t="shared" si="18"/>
        <v>N/A</v>
      </c>
      <c r="CR24" s="771"/>
      <c r="CS24" s="428" t="str">
        <f t="shared" si="19"/>
        <v>N/A</v>
      </c>
      <c r="CT24" s="246"/>
      <c r="CU24" s="97"/>
      <c r="CV24" s="97"/>
      <c r="CW24" s="97"/>
      <c r="CX24" s="97"/>
      <c r="CY24" s="97"/>
      <c r="CZ24" s="97"/>
      <c r="DA24" s="97"/>
    </row>
    <row r="25" spans="2:105" ht="24" customHeight="1">
      <c r="B25" s="448">
        <v>2586</v>
      </c>
      <c r="C25" s="738">
        <v>16</v>
      </c>
      <c r="D25" s="117" t="s">
        <v>200</v>
      </c>
      <c r="E25" s="738" t="s">
        <v>137</v>
      </c>
      <c r="F25" s="748"/>
      <c r="G25" s="203"/>
      <c r="H25" s="748"/>
      <c r="I25" s="203"/>
      <c r="J25" s="748"/>
      <c r="K25" s="203"/>
      <c r="L25" s="748"/>
      <c r="M25" s="203"/>
      <c r="N25" s="748"/>
      <c r="O25" s="203"/>
      <c r="P25" s="748"/>
      <c r="Q25" s="203"/>
      <c r="R25" s="748"/>
      <c r="S25" s="203"/>
      <c r="T25" s="748"/>
      <c r="U25" s="203"/>
      <c r="V25" s="748"/>
      <c r="W25" s="203"/>
      <c r="X25" s="748"/>
      <c r="Y25" s="203"/>
      <c r="Z25" s="748"/>
      <c r="AA25" s="203"/>
      <c r="AB25" s="748"/>
      <c r="AC25" s="203"/>
      <c r="AD25" s="748"/>
      <c r="AE25" s="203"/>
      <c r="AF25" s="748"/>
      <c r="AG25" s="203"/>
      <c r="AH25" s="748"/>
      <c r="AI25" s="203"/>
      <c r="AJ25" s="748"/>
      <c r="AK25" s="203"/>
      <c r="AL25" s="748"/>
      <c r="AM25" s="203"/>
      <c r="AN25" s="748"/>
      <c r="AO25" s="203"/>
      <c r="AP25" s="748"/>
      <c r="AQ25" s="203"/>
      <c r="AR25" s="748"/>
      <c r="AS25" s="203"/>
      <c r="AT25" s="748"/>
      <c r="AU25" s="203"/>
      <c r="AV25" s="748"/>
      <c r="AW25" s="203"/>
      <c r="AX25" s="274"/>
      <c r="AY25" s="125"/>
      <c r="AZ25" s="365">
        <v>16</v>
      </c>
      <c r="BA25" s="498" t="s">
        <v>200</v>
      </c>
      <c r="BB25" s="365" t="s">
        <v>137</v>
      </c>
      <c r="BC25" s="325" t="s">
        <v>25</v>
      </c>
      <c r="BD25" s="326"/>
      <c r="BE25" s="709" t="str">
        <f t="shared" si="0"/>
        <v>N/A</v>
      </c>
      <c r="BF25" s="772"/>
      <c r="BG25" s="773" t="str">
        <f t="shared" si="20"/>
        <v>N/A</v>
      </c>
      <c r="BH25" s="773"/>
      <c r="BI25" s="773" t="str">
        <f t="shared" si="1"/>
        <v>N/A</v>
      </c>
      <c r="BJ25" s="774"/>
      <c r="BK25" s="773" t="str">
        <f t="shared" si="2"/>
        <v>N/A</v>
      </c>
      <c r="BL25" s="773"/>
      <c r="BM25" s="773" t="str">
        <f t="shared" si="3"/>
        <v>N/A</v>
      </c>
      <c r="BN25" s="774"/>
      <c r="BO25" s="773" t="str">
        <f t="shared" si="4"/>
        <v>N/A</v>
      </c>
      <c r="BP25" s="774"/>
      <c r="BQ25" s="773" t="str">
        <f t="shared" si="5"/>
        <v>N/A</v>
      </c>
      <c r="BR25" s="773"/>
      <c r="BS25" s="773" t="str">
        <f t="shared" si="6"/>
        <v>N/A</v>
      </c>
      <c r="BT25" s="774"/>
      <c r="BU25" s="773" t="str">
        <f t="shared" si="7"/>
        <v>N/A</v>
      </c>
      <c r="BV25" s="773"/>
      <c r="BW25" s="773" t="str">
        <f t="shared" si="8"/>
        <v>N/A</v>
      </c>
      <c r="BX25" s="774"/>
      <c r="BY25" s="773" t="str">
        <f t="shared" si="9"/>
        <v>N/A</v>
      </c>
      <c r="BZ25" s="774"/>
      <c r="CA25" s="773" t="str">
        <f t="shared" si="10"/>
        <v>N/A</v>
      </c>
      <c r="CB25" s="773"/>
      <c r="CC25" s="773" t="str">
        <f t="shared" si="11"/>
        <v>N/A</v>
      </c>
      <c r="CD25" s="774"/>
      <c r="CE25" s="773" t="str">
        <f t="shared" si="12"/>
        <v>N/A</v>
      </c>
      <c r="CF25" s="773"/>
      <c r="CG25" s="773" t="str">
        <f t="shared" si="13"/>
        <v>N/A</v>
      </c>
      <c r="CH25" s="774"/>
      <c r="CI25" s="773" t="str">
        <f t="shared" si="14"/>
        <v>N/A</v>
      </c>
      <c r="CJ25" s="774"/>
      <c r="CK25" s="773" t="str">
        <f t="shared" si="15"/>
        <v>N/A</v>
      </c>
      <c r="CL25" s="773"/>
      <c r="CM25" s="773" t="str">
        <f t="shared" si="16"/>
        <v>N/A</v>
      </c>
      <c r="CN25" s="326"/>
      <c r="CO25" s="773" t="str">
        <f t="shared" si="17"/>
        <v>N/A</v>
      </c>
      <c r="CP25" s="773"/>
      <c r="CQ25" s="773" t="str">
        <f t="shared" si="18"/>
        <v>N/A</v>
      </c>
      <c r="CR25" s="774"/>
      <c r="CS25" s="773" t="str">
        <f t="shared" si="19"/>
        <v>N/A</v>
      </c>
      <c r="CT25" s="326"/>
      <c r="CU25" s="97"/>
      <c r="CV25" s="97"/>
      <c r="CW25" s="97"/>
      <c r="CX25" s="97"/>
      <c r="CY25" s="97"/>
      <c r="CZ25" s="97"/>
      <c r="DA25" s="97"/>
    </row>
    <row r="26" spans="1:105" s="565" customFormat="1" ht="7.5" customHeight="1">
      <c r="A26" s="568"/>
      <c r="B26" s="569">
        <v>2860</v>
      </c>
      <c r="C26" s="561">
        <v>17</v>
      </c>
      <c r="D26" s="570" t="s">
        <v>226</v>
      </c>
      <c r="E26" s="595"/>
      <c r="F26" s="563">
        <v>40833</v>
      </c>
      <c r="G26" s="563"/>
      <c r="H26" s="564">
        <v>42888</v>
      </c>
      <c r="I26" s="563"/>
      <c r="J26" s="564">
        <v>43391</v>
      </c>
      <c r="K26" s="563"/>
      <c r="L26" s="564">
        <v>43885</v>
      </c>
      <c r="M26" s="563"/>
      <c r="N26" s="564">
        <v>44391</v>
      </c>
      <c r="O26" s="563"/>
      <c r="P26" s="564">
        <v>44938</v>
      </c>
      <c r="Q26" s="563"/>
      <c r="R26" s="564">
        <v>45544</v>
      </c>
      <c r="S26" s="563"/>
      <c r="T26" s="564">
        <v>46216</v>
      </c>
      <c r="U26" s="563"/>
      <c r="V26" s="564">
        <v>46935</v>
      </c>
      <c r="W26" s="563"/>
      <c r="X26" s="564">
        <v>47681</v>
      </c>
      <c r="Y26" s="563"/>
      <c r="Z26" s="564">
        <v>48424</v>
      </c>
      <c r="AA26" s="563"/>
      <c r="AB26" s="564">
        <v>49139</v>
      </c>
      <c r="AC26" s="563"/>
      <c r="AD26" s="564">
        <v>49818</v>
      </c>
      <c r="AE26" s="563"/>
      <c r="AF26" s="564">
        <v>50465</v>
      </c>
      <c r="AG26" s="563"/>
      <c r="AH26" s="564">
        <v>51093</v>
      </c>
      <c r="AI26" s="563"/>
      <c r="AJ26" s="563">
        <v>51717</v>
      </c>
      <c r="AK26" s="563"/>
      <c r="AL26" s="617">
        <v>52352</v>
      </c>
      <c r="AM26" s="563"/>
      <c r="AN26" s="564">
        <v>52998</v>
      </c>
      <c r="AO26" s="563"/>
      <c r="AP26" s="564">
        <v>53650</v>
      </c>
      <c r="AQ26" s="563"/>
      <c r="AR26" s="563">
        <v>54301</v>
      </c>
      <c r="AS26" s="563"/>
      <c r="AT26" s="563">
        <v>54944</v>
      </c>
      <c r="AU26" s="563"/>
      <c r="AV26" s="564">
        <v>55572</v>
      </c>
      <c r="AW26" s="563"/>
      <c r="AX26" s="563"/>
      <c r="AY26" s="571"/>
      <c r="AZ26" s="572"/>
      <c r="BA26" s="573"/>
      <c r="BB26" s="572"/>
      <c r="BC26" s="574"/>
      <c r="BD26" s="575"/>
      <c r="BE26" s="574"/>
      <c r="BF26" s="575"/>
      <c r="BG26" s="574"/>
      <c r="BH26" s="575"/>
      <c r="BI26" s="574"/>
      <c r="BJ26" s="575"/>
      <c r="BK26" s="574"/>
      <c r="BL26" s="575"/>
      <c r="BM26" s="574"/>
      <c r="BN26" s="575"/>
      <c r="BO26" s="574"/>
      <c r="BP26" s="575"/>
      <c r="BQ26" s="574"/>
      <c r="BR26" s="575"/>
      <c r="BS26" s="574"/>
      <c r="BT26" s="575"/>
      <c r="BU26" s="574"/>
      <c r="BV26" s="575"/>
      <c r="BW26" s="574"/>
      <c r="BX26" s="575"/>
      <c r="BY26" s="574"/>
      <c r="BZ26" s="575"/>
      <c r="CA26" s="574"/>
      <c r="CB26" s="576"/>
      <c r="CC26" s="574"/>
      <c r="CD26" s="575"/>
      <c r="CE26" s="574"/>
      <c r="CF26" s="575"/>
      <c r="CG26" s="575"/>
      <c r="CH26" s="575"/>
      <c r="CI26" s="575"/>
      <c r="CJ26" s="575"/>
      <c r="CK26" s="574"/>
      <c r="CL26" s="575"/>
      <c r="CM26" s="574"/>
      <c r="CN26" s="575"/>
      <c r="CO26" s="575"/>
      <c r="CP26" s="575"/>
      <c r="CQ26" s="574"/>
      <c r="CR26" s="575"/>
      <c r="CS26" s="574"/>
      <c r="CT26" s="575"/>
      <c r="CU26" s="577"/>
      <c r="CV26" s="577"/>
      <c r="CW26" s="577"/>
      <c r="CX26" s="577"/>
      <c r="CY26" s="577"/>
      <c r="CZ26" s="577"/>
      <c r="DA26" s="577"/>
    </row>
    <row r="27" spans="3:109" ht="17.25" customHeight="1">
      <c r="C27" s="98" t="s">
        <v>140</v>
      </c>
      <c r="D27" s="589"/>
      <c r="E27" s="594"/>
      <c r="F27" s="590"/>
      <c r="G27" s="590"/>
      <c r="H27" s="590"/>
      <c r="I27" s="590"/>
      <c r="J27" s="590"/>
      <c r="K27" s="590"/>
      <c r="L27" s="590"/>
      <c r="M27" s="590"/>
      <c r="N27" s="590"/>
      <c r="O27" s="590"/>
      <c r="P27" s="590"/>
      <c r="Q27" s="590"/>
      <c r="R27" s="590"/>
      <c r="S27" s="590"/>
      <c r="T27" s="590"/>
      <c r="U27" s="590"/>
      <c r="V27" s="590"/>
      <c r="W27" s="590"/>
      <c r="X27" s="590"/>
      <c r="Y27" s="590"/>
      <c r="Z27" s="590"/>
      <c r="AA27" s="623"/>
      <c r="AB27" s="590"/>
      <c r="AC27" s="623"/>
      <c r="AZ27" s="515" t="s">
        <v>229</v>
      </c>
      <c r="BA27" s="308"/>
      <c r="BB27" s="366"/>
      <c r="BC27" s="367"/>
      <c r="BD27" s="368"/>
      <c r="BE27" s="369"/>
      <c r="BF27" s="368"/>
      <c r="BG27" s="369"/>
      <c r="BH27" s="368"/>
      <c r="BI27" s="369"/>
      <c r="BJ27" s="368"/>
      <c r="BK27" s="369"/>
      <c r="BL27" s="368"/>
      <c r="BM27" s="369"/>
      <c r="BN27" s="368"/>
      <c r="BO27" s="369"/>
      <c r="BP27" s="368"/>
      <c r="BQ27" s="369"/>
      <c r="BR27" s="368"/>
      <c r="BS27" s="369"/>
      <c r="BT27" s="368"/>
      <c r="BU27" s="369"/>
      <c r="BV27" s="368"/>
      <c r="BW27" s="369"/>
      <c r="BX27" s="368"/>
      <c r="BY27" s="369"/>
      <c r="BZ27" s="368"/>
      <c r="CA27" s="369"/>
      <c r="CU27" s="1"/>
      <c r="CV27" s="1"/>
      <c r="CW27" s="1"/>
      <c r="CX27" s="1"/>
      <c r="CY27" s="1"/>
      <c r="CZ27" s="1"/>
      <c r="DA27" s="1"/>
      <c r="DB27" s="1"/>
      <c r="DC27" s="1"/>
      <c r="DD27" s="1"/>
      <c r="DE27" s="1"/>
    </row>
    <row r="28" spans="3:98" ht="25.5" customHeight="1">
      <c r="C28" s="285" t="s">
        <v>189</v>
      </c>
      <c r="D28" s="855" t="s">
        <v>23</v>
      </c>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74"/>
      <c r="AS28" s="874"/>
      <c r="AT28" s="874"/>
      <c r="AU28" s="874"/>
      <c r="AV28" s="874"/>
      <c r="AW28" s="874"/>
      <c r="AX28" s="270"/>
      <c r="AY28"/>
      <c r="AZ28" s="217" t="s">
        <v>125</v>
      </c>
      <c r="BA28" s="217" t="s">
        <v>126</v>
      </c>
      <c r="BB28" s="217" t="s">
        <v>127</v>
      </c>
      <c r="BC28" s="370">
        <v>1990</v>
      </c>
      <c r="BD28" s="371"/>
      <c r="BE28" s="370">
        <v>1995</v>
      </c>
      <c r="BF28" s="371"/>
      <c r="BG28" s="370">
        <v>1996</v>
      </c>
      <c r="BH28" s="371"/>
      <c r="BI28" s="370">
        <v>1997</v>
      </c>
      <c r="BJ28" s="371"/>
      <c r="BK28" s="370">
        <v>1998</v>
      </c>
      <c r="BL28" s="371"/>
      <c r="BM28" s="370">
        <v>1999</v>
      </c>
      <c r="BN28" s="371"/>
      <c r="BO28" s="370">
        <v>2000</v>
      </c>
      <c r="BP28" s="371"/>
      <c r="BQ28" s="370">
        <v>2001</v>
      </c>
      <c r="BR28" s="371"/>
      <c r="BS28" s="370">
        <v>2002</v>
      </c>
      <c r="BT28" s="371"/>
      <c r="BU28" s="370">
        <v>2003</v>
      </c>
      <c r="BV28" s="371"/>
      <c r="BW28" s="370">
        <v>2004</v>
      </c>
      <c r="BX28" s="371"/>
      <c r="BY28" s="370">
        <v>2005</v>
      </c>
      <c r="BZ28" s="371"/>
      <c r="CA28" s="370">
        <v>2006</v>
      </c>
      <c r="CB28" s="370"/>
      <c r="CC28" s="370">
        <v>2007</v>
      </c>
      <c r="CD28" s="371"/>
      <c r="CE28" s="370">
        <v>2008</v>
      </c>
      <c r="CF28" s="371"/>
      <c r="CG28" s="370">
        <v>2009</v>
      </c>
      <c r="CH28" s="371"/>
      <c r="CI28" s="370">
        <v>2010</v>
      </c>
      <c r="CJ28" s="371"/>
      <c r="CK28" s="370">
        <v>2011</v>
      </c>
      <c r="CL28" s="372"/>
      <c r="CM28" s="370">
        <v>2012</v>
      </c>
      <c r="CN28" s="372"/>
      <c r="CO28" s="370">
        <v>2013</v>
      </c>
      <c r="CP28" s="371"/>
      <c r="CQ28" s="370">
        <v>2014</v>
      </c>
      <c r="CR28" s="372"/>
      <c r="CS28" s="370">
        <v>2015</v>
      </c>
      <c r="CT28" s="372"/>
    </row>
    <row r="29" spans="3:98" ht="22.5" customHeight="1">
      <c r="C29" s="285" t="s">
        <v>189</v>
      </c>
      <c r="D29" s="848" t="s">
        <v>268</v>
      </c>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587"/>
      <c r="AY29"/>
      <c r="AZ29" s="377">
        <v>3</v>
      </c>
      <c r="BA29" s="378" t="s">
        <v>209</v>
      </c>
      <c r="BB29" s="318" t="s">
        <v>128</v>
      </c>
      <c r="BC29" s="775">
        <f>F11</f>
        <v>0</v>
      </c>
      <c r="BD29" s="451"/>
      <c r="BE29" s="451">
        <f>H11</f>
        <v>0</v>
      </c>
      <c r="BF29" s="451"/>
      <c r="BG29" s="451">
        <f>J11</f>
        <v>0</v>
      </c>
      <c r="BH29" s="451"/>
      <c r="BI29" s="451">
        <f>L11</f>
        <v>0</v>
      </c>
      <c r="BJ29" s="451"/>
      <c r="BK29" s="451">
        <f>N11</f>
        <v>0</v>
      </c>
      <c r="BL29" s="451"/>
      <c r="BM29" s="451">
        <f>P11</f>
        <v>0</v>
      </c>
      <c r="BN29" s="451"/>
      <c r="BO29" s="451">
        <f>R11</f>
        <v>0</v>
      </c>
      <c r="BP29" s="451"/>
      <c r="BQ29" s="451">
        <f>T11</f>
        <v>0</v>
      </c>
      <c r="BR29" s="451"/>
      <c r="BS29" s="451">
        <f>V11</f>
        <v>0</v>
      </c>
      <c r="BT29" s="451"/>
      <c r="BU29" s="451">
        <f>X11</f>
        <v>0</v>
      </c>
      <c r="BV29" s="451"/>
      <c r="BW29" s="451">
        <f>Z11</f>
        <v>0</v>
      </c>
      <c r="BX29" s="451"/>
      <c r="BY29" s="451">
        <f>AB11</f>
        <v>0</v>
      </c>
      <c r="BZ29" s="451"/>
      <c r="CA29" s="451">
        <f>AD11</f>
        <v>0</v>
      </c>
      <c r="CB29" s="451"/>
      <c r="CC29" s="451">
        <f>AF11</f>
        <v>0</v>
      </c>
      <c r="CD29" s="451"/>
      <c r="CE29" s="451">
        <f>AH11</f>
        <v>0</v>
      </c>
      <c r="CF29" s="451"/>
      <c r="CG29" s="451">
        <f>AJ11</f>
        <v>0</v>
      </c>
      <c r="CH29" s="451"/>
      <c r="CI29" s="451">
        <f>AL11</f>
        <v>0</v>
      </c>
      <c r="CJ29" s="451"/>
      <c r="CK29" s="451">
        <f>AN11</f>
        <v>0</v>
      </c>
      <c r="CL29" s="451"/>
      <c r="CM29" s="451">
        <f>AP11</f>
        <v>0</v>
      </c>
      <c r="CN29" s="776"/>
      <c r="CO29" s="451">
        <f>AR11</f>
        <v>0</v>
      </c>
      <c r="CP29" s="451"/>
      <c r="CQ29" s="451">
        <f>AT11</f>
        <v>0</v>
      </c>
      <c r="CR29" s="451"/>
      <c r="CS29" s="451">
        <f>AV11</f>
        <v>0</v>
      </c>
      <c r="CT29" s="776"/>
    </row>
    <row r="30" spans="3:112" ht="17.25" customHeight="1">
      <c r="C30" s="285" t="s">
        <v>189</v>
      </c>
      <c r="D30" s="844" t="s">
        <v>307</v>
      </c>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150"/>
      <c r="AS30" s="652"/>
      <c r="AT30" s="150"/>
      <c r="AU30" s="652"/>
      <c r="AV30" s="134"/>
      <c r="AW30" s="652"/>
      <c r="AY30" s="412"/>
      <c r="AZ30" s="499">
        <v>17</v>
      </c>
      <c r="BA30" s="500" t="s">
        <v>244</v>
      </c>
      <c r="BB30" s="318" t="s">
        <v>128</v>
      </c>
      <c r="BC30" s="777">
        <f>F9+F10</f>
        <v>0</v>
      </c>
      <c r="BD30" s="452"/>
      <c r="BE30" s="452">
        <f>H9+H10</f>
        <v>0</v>
      </c>
      <c r="BF30" s="452"/>
      <c r="BG30" s="778">
        <f>J9+J10</f>
        <v>0</v>
      </c>
      <c r="BH30" s="452"/>
      <c r="BI30" s="452">
        <f>L9+L10</f>
        <v>0</v>
      </c>
      <c r="BJ30" s="452"/>
      <c r="BK30" s="778">
        <f>N9+N10</f>
        <v>0</v>
      </c>
      <c r="BL30" s="452"/>
      <c r="BM30" s="452">
        <f>P9+P10</f>
        <v>0</v>
      </c>
      <c r="BN30" s="452"/>
      <c r="BO30" s="778">
        <f>R9+R10</f>
        <v>0</v>
      </c>
      <c r="BP30" s="452"/>
      <c r="BQ30" s="452">
        <f>T9+T10</f>
        <v>0</v>
      </c>
      <c r="BR30" s="452"/>
      <c r="BS30" s="778">
        <f>V9+V10</f>
        <v>0</v>
      </c>
      <c r="BT30" s="452"/>
      <c r="BU30" s="452">
        <f>X9+X10</f>
        <v>0</v>
      </c>
      <c r="BV30" s="452"/>
      <c r="BW30" s="778">
        <f>Z9+Z10</f>
        <v>0</v>
      </c>
      <c r="BX30" s="452"/>
      <c r="BY30" s="452">
        <f>AB9+AB10</f>
        <v>0</v>
      </c>
      <c r="BZ30" s="452"/>
      <c r="CA30" s="778">
        <f>AD9+AD10</f>
        <v>0</v>
      </c>
      <c r="CB30" s="452"/>
      <c r="CC30" s="452">
        <f>AF9+AF10</f>
        <v>0</v>
      </c>
      <c r="CD30" s="452"/>
      <c r="CE30" s="778">
        <f>AH9+AH10</f>
        <v>0</v>
      </c>
      <c r="CF30" s="452"/>
      <c r="CG30" s="452">
        <f>AJ9+AJ10</f>
        <v>0</v>
      </c>
      <c r="CH30" s="452"/>
      <c r="CI30" s="778">
        <f>AL9+AL10</f>
        <v>0</v>
      </c>
      <c r="CJ30" s="452"/>
      <c r="CK30" s="452">
        <f>AN9+AN10</f>
        <v>0</v>
      </c>
      <c r="CL30" s="452"/>
      <c r="CM30" s="778">
        <f>AP9+AP10</f>
        <v>0</v>
      </c>
      <c r="CN30" s="779"/>
      <c r="CO30" s="452">
        <f>AR9+AR10</f>
        <v>0</v>
      </c>
      <c r="CP30" s="452"/>
      <c r="CQ30" s="778">
        <f>AT9+AT10</f>
        <v>0</v>
      </c>
      <c r="CR30" s="452"/>
      <c r="CS30" s="452">
        <f>AV9+AV10</f>
        <v>0</v>
      </c>
      <c r="CT30" s="779"/>
      <c r="CU30" s="2"/>
      <c r="CV30" s="2"/>
      <c r="CW30" s="2"/>
      <c r="CX30" s="2"/>
      <c r="CY30" s="2"/>
      <c r="CZ30" s="2"/>
      <c r="DA30" s="2"/>
      <c r="DB30" s="2"/>
      <c r="DC30" s="2"/>
      <c r="DD30" s="2"/>
      <c r="DE30" s="2"/>
      <c r="DF30" s="2"/>
      <c r="DG30" s="2"/>
      <c r="DH30" s="2"/>
    </row>
    <row r="31" spans="3:98" ht="15.75" customHeight="1">
      <c r="C31" s="249"/>
      <c r="D31" s="853"/>
      <c r="E31" s="853"/>
      <c r="F31" s="85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3"/>
      <c r="AM31" s="853"/>
      <c r="AN31" s="853"/>
      <c r="AO31" s="853"/>
      <c r="AP31" s="853"/>
      <c r="AQ31" s="853"/>
      <c r="AR31" s="270"/>
      <c r="AS31" s="270"/>
      <c r="AT31" s="270"/>
      <c r="AU31" s="270"/>
      <c r="AV31" s="270"/>
      <c r="AW31" s="270"/>
      <c r="AX31" s="270"/>
      <c r="AY31"/>
      <c r="AZ31" s="479" t="s">
        <v>225</v>
      </c>
      <c r="BA31" s="500" t="s">
        <v>245</v>
      </c>
      <c r="BB31" s="355"/>
      <c r="BC31" s="778" t="str">
        <f>IF(OR(ISBLANK(F9),ISBLANK(F10)),"N/A",IF(ABS(BC29-BC30)&lt;=0.05,"ok","&lt;&gt;"))</f>
        <v>N/A</v>
      </c>
      <c r="BD31" s="778"/>
      <c r="BE31" s="778" t="str">
        <f>IF(OR(ISBLANK(H9),ISBLANK(H10)),"N/A",IF(ABS(BE29-BE30)&lt;=0.05,"ok","&lt;&gt;"))</f>
        <v>N/A</v>
      </c>
      <c r="BF31" s="778"/>
      <c r="BG31" s="778" t="str">
        <f>IF(OR(ISBLANK(J9),ISBLANK(J10)),"N/A",IF(ABS(BG29-BG30)&lt;=0.05,"ok","&lt;&gt;"))</f>
        <v>N/A</v>
      </c>
      <c r="BH31" s="778"/>
      <c r="BI31" s="778" t="str">
        <f>IF(OR(ISBLANK(L9),ISBLANK(L10)),"N/A",IF(ABS(BI29-BI30)&lt;=0.05,"ok","&lt;&gt;"))</f>
        <v>N/A</v>
      </c>
      <c r="BJ31" s="778"/>
      <c r="BK31" s="778" t="str">
        <f>IF(OR(ISBLANK(N9),ISBLANK(N10)),"N/A",IF(ABS(BK29-BK30)&lt;=0.05,"ok","&lt;&gt;"))</f>
        <v>N/A</v>
      </c>
      <c r="BL31" s="778"/>
      <c r="BM31" s="778" t="str">
        <f>IF(OR(ISBLANK(P9),ISBLANK(P10)),"N/A",IF(ABS(BM29-BM30)&lt;=0.05,"ok","&lt;&gt;"))</f>
        <v>N/A</v>
      </c>
      <c r="BN31" s="778"/>
      <c r="BO31" s="778" t="str">
        <f>IF(OR(ISBLANK(R9),ISBLANK(R10)),"N/A",IF(ABS(BO29-BO30)&lt;=0.05,"ok","&lt;&gt;"))</f>
        <v>N/A</v>
      </c>
      <c r="BP31" s="778"/>
      <c r="BQ31" s="778" t="str">
        <f>IF(OR(ISBLANK(T9),ISBLANK(T10)),"N/A",IF(ABS(BQ29-BQ30)&lt;=0.05,"ok","&lt;&gt;"))</f>
        <v>N/A</v>
      </c>
      <c r="BR31" s="778"/>
      <c r="BS31" s="778" t="str">
        <f>IF(OR(ISBLANK(V9),ISBLANK(V10)),"N/A",IF(ABS(BS29-BS30)&lt;=0.05,"ok","&lt;&gt;"))</f>
        <v>N/A</v>
      </c>
      <c r="BT31" s="778"/>
      <c r="BU31" s="778" t="str">
        <f>IF(OR(ISBLANK(X9),ISBLANK(X10)),"N/A",IF(ABS(BU29-BU30)&lt;=0.05,"ok","&lt;&gt;"))</f>
        <v>N/A</v>
      </c>
      <c r="BV31" s="778"/>
      <c r="BW31" s="778" t="str">
        <f>IF(OR(ISBLANK(Z9),ISBLANK(Z10)),"N/A",IF(ABS(BW29-BW30)&lt;=0.05,"ok","&lt;&gt;"))</f>
        <v>N/A</v>
      </c>
      <c r="BX31" s="778"/>
      <c r="BY31" s="778" t="str">
        <f>IF(OR(ISBLANK(AB9),ISBLANK(AB10)),"N/A",IF(ABS(BY29-BY30)&lt;=0.05,"ok","&lt;&gt;"))</f>
        <v>N/A</v>
      </c>
      <c r="BZ31" s="778"/>
      <c r="CA31" s="778" t="str">
        <f>IF(OR(ISBLANK(AD9),ISBLANK(AD10)),"N/A",IF(ABS(CA29-CA30)&lt;=0.05,"ok","&lt;&gt;"))</f>
        <v>N/A</v>
      </c>
      <c r="CB31" s="778"/>
      <c r="CC31" s="778" t="str">
        <f>IF(OR(ISBLANK(AF9),ISBLANK(AF10)),"N/A",IF(ABS(CC29-CC30)&lt;=0.05,"ok","&lt;&gt;"))</f>
        <v>N/A</v>
      </c>
      <c r="CD31" s="778"/>
      <c r="CE31" s="778" t="str">
        <f>IF(OR(ISBLANK(AH9),ISBLANK(AH10)),"N/A",IF(ABS(CE29-CE30)&lt;=0.05,"ok","&lt;&gt;"))</f>
        <v>N/A</v>
      </c>
      <c r="CF31" s="778"/>
      <c r="CG31" s="778" t="str">
        <f>IF(OR(ISBLANK(AJ9),ISBLANK(AJ10)),"N/A",IF(ABS(CG29-CG30)&lt;=0.05,"ok","&lt;&gt;"))</f>
        <v>N/A</v>
      </c>
      <c r="CH31" s="778"/>
      <c r="CI31" s="778" t="str">
        <f>IF(OR(ISBLANK(AL9),ISBLANK(AL10)),"N/A",IF(ABS(CI29-CI30)&lt;=0.05,"ok","&lt;&gt;"))</f>
        <v>N/A</v>
      </c>
      <c r="CJ31" s="778"/>
      <c r="CK31" s="778" t="str">
        <f>IF(OR(ISBLANK(AN9),ISBLANK(AN10)),"N/A",IF(ABS(CK29-CK30)&lt;=0.05,"ok","&lt;&gt;"))</f>
        <v>N/A</v>
      </c>
      <c r="CL31" s="778"/>
      <c r="CM31" s="778" t="str">
        <f>IF(OR(ISBLANK(AP9),ISBLANK(AP10)),"N/A",IF(ABS(CM29-CM30)&lt;=0.05,"ok","&lt;&gt;"))</f>
        <v>N/A</v>
      </c>
      <c r="CN31" s="780"/>
      <c r="CO31" s="778" t="str">
        <f>IF(OR(ISBLANK(AR9),ISBLANK(AR10)),"N/A",IF(ABS(CO29-CO30)&lt;=0.05,"ok","&lt;&gt;"))</f>
        <v>N/A</v>
      </c>
      <c r="CP31" s="778"/>
      <c r="CQ31" s="778" t="str">
        <f>IF(OR(ISBLANK(AT9),ISBLANK(AT10)),"N/A",IF(ABS(CQ29-CQ30)&lt;=0.05,"ok","&lt;&gt;"))</f>
        <v>N/A</v>
      </c>
      <c r="CR31" s="778"/>
      <c r="CS31" s="778" t="str">
        <f>IF(OR(ISBLANK(AV9),ISBLANK(AV10)),"N/A",IF(ABS(CS29-CS30)&lt;=0.05,"ok","&lt;&gt;"))</f>
        <v>N/A</v>
      </c>
      <c r="CT31" s="780"/>
    </row>
    <row r="32" spans="1:98" s="1" customFormat="1" ht="18" customHeight="1">
      <c r="A32" s="415"/>
      <c r="B32" s="415"/>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c r="AZ32" s="501">
        <v>18</v>
      </c>
      <c r="BA32" s="500" t="s">
        <v>31</v>
      </c>
      <c r="BB32" s="352" t="s">
        <v>30</v>
      </c>
      <c r="BC32" s="778">
        <f>F11*1000*1000/F26</f>
        <v>0</v>
      </c>
      <c r="BD32" s="778"/>
      <c r="BE32" s="778">
        <f>H11*1000*1000/H26</f>
        <v>0</v>
      </c>
      <c r="BF32" s="778"/>
      <c r="BG32" s="778">
        <f>J11*1000*1000/J26</f>
        <v>0</v>
      </c>
      <c r="BH32" s="778"/>
      <c r="BI32" s="778">
        <f>L11*1000*1000/L26</f>
        <v>0</v>
      </c>
      <c r="BJ32" s="778"/>
      <c r="BK32" s="778">
        <f>N11*1000*1000/N26</f>
        <v>0</v>
      </c>
      <c r="BL32" s="778"/>
      <c r="BM32" s="778">
        <f>P11*1000*1000/P26</f>
        <v>0</v>
      </c>
      <c r="BN32" s="778"/>
      <c r="BO32" s="778">
        <f>R11*1000*1000/R26</f>
        <v>0</v>
      </c>
      <c r="BP32" s="778"/>
      <c r="BQ32" s="778">
        <f>T11*1000*1000/T26</f>
        <v>0</v>
      </c>
      <c r="BR32" s="778"/>
      <c r="BS32" s="778">
        <f>V11*1000*1000/V26</f>
        <v>0</v>
      </c>
      <c r="BT32" s="778"/>
      <c r="BU32" s="778">
        <f>X11*1000*1000/X26</f>
        <v>0</v>
      </c>
      <c r="BV32" s="778"/>
      <c r="BW32" s="778">
        <f>Z11*1000*1000/Z26</f>
        <v>0</v>
      </c>
      <c r="BX32" s="778"/>
      <c r="BY32" s="778">
        <f>AB11*1000*1000/AB26</f>
        <v>0</v>
      </c>
      <c r="BZ32" s="778"/>
      <c r="CA32" s="778">
        <f>AD11*1000*1000/AD26</f>
        <v>0</v>
      </c>
      <c r="CB32" s="778"/>
      <c r="CC32" s="778">
        <f>AF11*1000*1000/AF26</f>
        <v>0</v>
      </c>
      <c r="CD32" s="778"/>
      <c r="CE32" s="778">
        <f>AH11*1000*1000/AH26</f>
        <v>0</v>
      </c>
      <c r="CF32" s="778"/>
      <c r="CG32" s="778">
        <f>AJ11*1000*1000/AJ26</f>
        <v>0</v>
      </c>
      <c r="CH32" s="778"/>
      <c r="CI32" s="778">
        <f>AL11*1000*1000/AL26</f>
        <v>0</v>
      </c>
      <c r="CJ32" s="778"/>
      <c r="CK32" s="778">
        <f>AN11*1000*1000/AN26</f>
        <v>0</v>
      </c>
      <c r="CL32" s="778"/>
      <c r="CM32" s="778">
        <f>AP11*1000*1000/AP26</f>
        <v>0</v>
      </c>
      <c r="CN32" s="778"/>
      <c r="CO32" s="778">
        <f>AR11*1000*1000/AR26</f>
        <v>0</v>
      </c>
      <c r="CP32" s="778"/>
      <c r="CQ32" s="778">
        <f>AT11*1000*1000/AT26</f>
        <v>0</v>
      </c>
      <c r="CR32" s="778"/>
      <c r="CS32" s="778">
        <f>AV11*1000*1000/AV26</f>
        <v>0</v>
      </c>
      <c r="CT32" s="778"/>
    </row>
    <row r="33" spans="2:109" ht="21.75" customHeight="1">
      <c r="B33" s="415">
        <v>1</v>
      </c>
      <c r="C33" s="85" t="s">
        <v>132</v>
      </c>
      <c r="D33" s="85"/>
      <c r="E33" s="85"/>
      <c r="F33" s="278"/>
      <c r="G33" s="279"/>
      <c r="H33" s="278"/>
      <c r="I33" s="279"/>
      <c r="J33" s="278"/>
      <c r="K33" s="279"/>
      <c r="L33" s="278"/>
      <c r="M33" s="279"/>
      <c r="N33" s="278"/>
      <c r="O33" s="279"/>
      <c r="P33" s="278"/>
      <c r="Q33" s="279"/>
      <c r="R33" s="278"/>
      <c r="S33" s="279"/>
      <c r="T33" s="278"/>
      <c r="U33" s="279"/>
      <c r="V33" s="278"/>
      <c r="W33" s="279"/>
      <c r="X33" s="278"/>
      <c r="Y33" s="279"/>
      <c r="Z33" s="278"/>
      <c r="AA33" s="660"/>
      <c r="AB33" s="278"/>
      <c r="AC33" s="660"/>
      <c r="AD33" s="278"/>
      <c r="AE33" s="660"/>
      <c r="AF33" s="278"/>
      <c r="AG33" s="660"/>
      <c r="AH33" s="278"/>
      <c r="AI33" s="660"/>
      <c r="AJ33" s="279"/>
      <c r="AK33" s="660"/>
      <c r="AL33" s="279"/>
      <c r="AM33" s="660"/>
      <c r="AN33" s="280"/>
      <c r="AO33" s="662"/>
      <c r="AP33" s="280"/>
      <c r="AQ33" s="662"/>
      <c r="AR33" s="281"/>
      <c r="AS33" s="662"/>
      <c r="AT33" s="281"/>
      <c r="AU33" s="662"/>
      <c r="AV33" s="280"/>
      <c r="AW33" s="662"/>
      <c r="AX33" s="149"/>
      <c r="AY33" s="270"/>
      <c r="AZ33" s="479" t="s">
        <v>225</v>
      </c>
      <c r="BA33" s="500" t="s">
        <v>246</v>
      </c>
      <c r="BB33" s="352"/>
      <c r="BC33" s="778" t="str">
        <f>IF(OR(ISBLANK(F11)),"N/A",IF(BC32&lt;100,"&lt;&gt;",IF(BC32&gt;1000,"&lt;&gt;","ok")))</f>
        <v>N/A</v>
      </c>
      <c r="BD33" s="778"/>
      <c r="BE33" s="778" t="str">
        <f>IF(OR(ISBLANK(H11)),"N/A",IF(BE32&lt;100,"&lt;&gt;",IF(BE32&gt;1000,"&lt;&gt;","ok")))</f>
        <v>N/A</v>
      </c>
      <c r="BF33" s="778"/>
      <c r="BG33" s="778" t="str">
        <f>IF(OR(ISBLANK(J11)),"N/A",IF(BG32&lt;100,"&lt;&gt;",IF(BG32&gt;1000,"&lt;&gt;","ok")))</f>
        <v>N/A</v>
      </c>
      <c r="BH33" s="778"/>
      <c r="BI33" s="778" t="str">
        <f>IF(OR(ISBLANK(L11)),"N/A",IF(BI32&lt;100,"&lt;&gt;",IF(BI32&gt;1000,"&lt;&gt;","ok")))</f>
        <v>N/A</v>
      </c>
      <c r="BJ33" s="778"/>
      <c r="BK33" s="778" t="str">
        <f>IF(OR(ISBLANK(N11)),"N/A",IF(BK32&lt;100,"&lt;&gt;",IF(BK32&gt;1000,"&lt;&gt;","ok")))</f>
        <v>N/A</v>
      </c>
      <c r="BL33" s="778"/>
      <c r="BM33" s="778" t="str">
        <f>IF(OR(ISBLANK(P11)),"N/A",IF(BM32&lt;100,"&lt;&gt;",IF(BM32&gt;1000,"&lt;&gt;","ok")))</f>
        <v>N/A</v>
      </c>
      <c r="BN33" s="778"/>
      <c r="BO33" s="778" t="str">
        <f>IF(OR(ISBLANK(R11)),"N/A",IF(BO32&lt;100,"&lt;&gt;",IF(BO32&gt;1000,"&lt;&gt;","ok")))</f>
        <v>N/A</v>
      </c>
      <c r="BP33" s="778"/>
      <c r="BQ33" s="778" t="str">
        <f>IF(OR(ISBLANK(T11)),"N/A",IF(BQ32&lt;100,"&lt;&gt;",IF(BQ32&gt;1000,"&lt;&gt;","ok")))</f>
        <v>N/A</v>
      </c>
      <c r="BR33" s="778"/>
      <c r="BS33" s="778" t="str">
        <f>IF(OR(ISBLANK(V11)),"N/A",IF(BS32&lt;100,"&lt;&gt;",IF(BS32&gt;1000,"&lt;&gt;","ok")))</f>
        <v>N/A</v>
      </c>
      <c r="BT33" s="778"/>
      <c r="BU33" s="778" t="str">
        <f>IF(OR(ISBLANK(X11)),"N/A",IF(BU32&lt;100,"&lt;&gt;",IF(BU32&gt;1000,"&lt;&gt;","ok")))</f>
        <v>N/A</v>
      </c>
      <c r="BV33" s="778"/>
      <c r="BW33" s="778" t="str">
        <f>IF(OR(ISBLANK(Z11)),"N/A",IF(BW32&lt;100,"&lt;&gt;",IF(BW32&gt;1000,"&lt;&gt;","ok")))</f>
        <v>N/A</v>
      </c>
      <c r="BX33" s="778"/>
      <c r="BY33" s="778" t="str">
        <f>IF(OR(ISBLANK(AB11)),"N/A",IF(BY32&lt;100,"&lt;&gt;",IF(BY32&gt;1000,"&lt;&gt;","ok")))</f>
        <v>N/A</v>
      </c>
      <c r="BZ33" s="778"/>
      <c r="CA33" s="778" t="str">
        <f>IF(OR(ISBLANK(AD11)),"N/A",IF(CA32&lt;100,"&lt;&gt;",IF(CA32&gt;1000,"&lt;&gt;","ok")))</f>
        <v>N/A</v>
      </c>
      <c r="CB33" s="778"/>
      <c r="CC33" s="778" t="str">
        <f>IF(OR(ISBLANK(AF11)),"N/A",IF(CC32&lt;100,"&lt;&gt;",IF(CC32&gt;1000,"&lt;&gt;","ok")))</f>
        <v>N/A</v>
      </c>
      <c r="CD33" s="778"/>
      <c r="CE33" s="778" t="str">
        <f>IF(OR(ISBLANK(AH11)),"N/A",IF(CE32&lt;100,"&lt;&gt;",IF(CE32&gt;1000,"&lt;&gt;","ok")))</f>
        <v>N/A</v>
      </c>
      <c r="CF33" s="778"/>
      <c r="CG33" s="778" t="str">
        <f>IF(OR(ISBLANK(AJ11)),"N/A",IF(CG32&lt;100,"&lt;&gt;",IF(CG32&gt;1000,"&lt;&gt;","ok")))</f>
        <v>N/A</v>
      </c>
      <c r="CH33" s="778"/>
      <c r="CI33" s="778" t="str">
        <f>IF(OR(ISBLANK(AL11)),"N/A",IF(CI32&lt;100,"&lt;&gt;",IF(CI32&gt;1000,"&lt;&gt;","ok")))</f>
        <v>N/A</v>
      </c>
      <c r="CJ33" s="778"/>
      <c r="CK33" s="778" t="str">
        <f>IF(OR(ISBLANK(AN11)),"N/A",IF(CK32&lt;100,"&lt;&gt;",IF(CK32&gt;1000,"&lt;&gt;","ok")))</f>
        <v>N/A</v>
      </c>
      <c r="CL33" s="778"/>
      <c r="CM33" s="778" t="str">
        <f>IF(OR(ISBLANK(AP11)),"N/A",IF(CM32&lt;100,"&lt;&gt;",IF(CM32&gt;1000,"&lt;&gt;","ok")))</f>
        <v>N/A</v>
      </c>
      <c r="CN33" s="778"/>
      <c r="CO33" s="778" t="str">
        <f>IF(OR(ISBLANK(AR11)),"N/A",IF(CO32&lt;100,"&lt;&gt;",IF(CO32&gt;1000,"&lt;&gt;","ok")))</f>
        <v>N/A</v>
      </c>
      <c r="CP33" s="778"/>
      <c r="CQ33" s="778" t="str">
        <f>IF(OR(ISBLANK(AT11)),"N/A",IF(CQ32&lt;100,"&lt;&gt;",IF(CQ32&gt;1000,"&lt;&gt;","ok")))</f>
        <v>N/A</v>
      </c>
      <c r="CR33" s="778"/>
      <c r="CS33" s="778" t="str">
        <f>IF(OR(ISBLANK(AV11)),"N/A",IF(CS32&lt;100,"&lt;&gt;",IF(CS32&gt;1000,"&lt;&gt;","ok")))</f>
        <v>N/A</v>
      </c>
      <c r="CT33" s="778"/>
      <c r="CU33" s="1"/>
      <c r="CV33" s="1"/>
      <c r="CW33" s="1"/>
      <c r="CX33" s="1"/>
      <c r="CY33" s="1"/>
      <c r="CZ33" s="1"/>
      <c r="DA33" s="1"/>
      <c r="DB33" s="1"/>
      <c r="DC33" s="1"/>
      <c r="DD33" s="1"/>
      <c r="DE33" s="1"/>
    </row>
    <row r="34" spans="3:98" ht="3" customHeight="1">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61"/>
      <c r="AB34" s="275"/>
      <c r="AC34" s="661"/>
      <c r="AD34" s="275"/>
      <c r="AE34" s="661"/>
      <c r="AF34" s="275"/>
      <c r="AG34" s="661"/>
      <c r="AH34" s="275"/>
      <c r="AI34" s="661"/>
      <c r="AJ34" s="276"/>
      <c r="AK34" s="661"/>
      <c r="AL34" s="276"/>
      <c r="AM34" s="661"/>
      <c r="AN34" s="875"/>
      <c r="AO34" s="876"/>
      <c r="AP34" s="875"/>
      <c r="AQ34" s="661"/>
      <c r="AR34" s="276"/>
      <c r="AS34" s="661"/>
      <c r="AT34" s="276"/>
      <c r="AU34" s="661"/>
      <c r="AV34" s="875"/>
      <c r="AW34" s="876"/>
      <c r="AX34" s="277"/>
      <c r="AZ34" s="352">
        <v>3</v>
      </c>
      <c r="BA34" s="354"/>
      <c r="BB34" s="352" t="s">
        <v>128</v>
      </c>
      <c r="BC34" s="781"/>
      <c r="BD34" s="782"/>
      <c r="BE34" s="781"/>
      <c r="BF34" s="782"/>
      <c r="BG34" s="781"/>
      <c r="BH34" s="782"/>
      <c r="BI34" s="781"/>
      <c r="BJ34" s="782"/>
      <c r="BK34" s="781"/>
      <c r="BL34" s="782"/>
      <c r="BM34" s="781"/>
      <c r="BN34" s="782"/>
      <c r="BO34" s="781"/>
      <c r="BP34" s="782"/>
      <c r="BQ34" s="781"/>
      <c r="BR34" s="782"/>
      <c r="BS34" s="781"/>
      <c r="BT34" s="782"/>
      <c r="BU34" s="781"/>
      <c r="BV34" s="782"/>
      <c r="BW34" s="781"/>
      <c r="BX34" s="782"/>
      <c r="BY34" s="781"/>
      <c r="BZ34" s="782"/>
      <c r="CA34" s="781"/>
      <c r="CB34" s="782"/>
      <c r="CC34" s="781"/>
      <c r="CD34" s="782"/>
      <c r="CE34" s="781"/>
      <c r="CF34" s="782"/>
      <c r="CG34" s="781"/>
      <c r="CH34" s="782"/>
      <c r="CI34" s="781"/>
      <c r="CJ34" s="782"/>
      <c r="CK34" s="783"/>
      <c r="CL34" s="783"/>
      <c r="CM34" s="783"/>
      <c r="CN34" s="783"/>
      <c r="CO34" s="781"/>
      <c r="CP34" s="782"/>
      <c r="CQ34" s="783"/>
      <c r="CR34" s="783"/>
      <c r="CS34" s="783"/>
      <c r="CT34" s="783"/>
    </row>
    <row r="35" spans="3:98" ht="22.5" customHeight="1">
      <c r="C35" s="88" t="s">
        <v>133</v>
      </c>
      <c r="D35" s="840" t="s">
        <v>134</v>
      </c>
      <c r="E35" s="841"/>
      <c r="F35" s="841"/>
      <c r="G35" s="841"/>
      <c r="H35" s="841"/>
      <c r="I35" s="841"/>
      <c r="J35" s="841"/>
      <c r="K35" s="841"/>
      <c r="L35" s="841"/>
      <c r="M35" s="841"/>
      <c r="N35" s="841"/>
      <c r="O35" s="841"/>
      <c r="P35" s="841"/>
      <c r="Q35" s="841"/>
      <c r="R35" s="841"/>
      <c r="S35" s="841"/>
      <c r="T35" s="841"/>
      <c r="U35" s="841"/>
      <c r="V35" s="841"/>
      <c r="W35" s="841"/>
      <c r="X35" s="841"/>
      <c r="Y35" s="841"/>
      <c r="Z35" s="841"/>
      <c r="AA35" s="879"/>
      <c r="AB35" s="841"/>
      <c r="AC35" s="879"/>
      <c r="AD35" s="841"/>
      <c r="AE35" s="879"/>
      <c r="AF35" s="841"/>
      <c r="AG35" s="879"/>
      <c r="AH35" s="841"/>
      <c r="AI35" s="879"/>
      <c r="AJ35" s="841"/>
      <c r="AK35" s="879"/>
      <c r="AL35" s="841"/>
      <c r="AM35" s="879"/>
      <c r="AN35" s="841"/>
      <c r="AO35" s="879"/>
      <c r="AP35" s="841"/>
      <c r="AQ35" s="879"/>
      <c r="AR35" s="841"/>
      <c r="AS35" s="879"/>
      <c r="AT35" s="841"/>
      <c r="AU35" s="879"/>
      <c r="AV35" s="841"/>
      <c r="AW35" s="879"/>
      <c r="AX35" s="861"/>
      <c r="AZ35" s="352">
        <v>6</v>
      </c>
      <c r="BA35" s="394" t="s">
        <v>210</v>
      </c>
      <c r="BB35" s="352" t="s">
        <v>128</v>
      </c>
      <c r="BC35" s="781">
        <f>F14</f>
        <v>0</v>
      </c>
      <c r="BD35" s="450"/>
      <c r="BE35" s="450">
        <f>H14</f>
        <v>0</v>
      </c>
      <c r="BF35" s="450"/>
      <c r="BG35" s="450">
        <f>J14</f>
        <v>0</v>
      </c>
      <c r="BH35" s="450"/>
      <c r="BI35" s="450">
        <f>L14</f>
        <v>0</v>
      </c>
      <c r="BJ35" s="450"/>
      <c r="BK35" s="450">
        <f>N14</f>
        <v>0</v>
      </c>
      <c r="BL35" s="450"/>
      <c r="BM35" s="450">
        <f>P14</f>
        <v>0</v>
      </c>
      <c r="BN35" s="450"/>
      <c r="BO35" s="450">
        <f>R14</f>
        <v>0</v>
      </c>
      <c r="BP35" s="450"/>
      <c r="BQ35" s="450">
        <f>T14</f>
        <v>0</v>
      </c>
      <c r="BR35" s="450"/>
      <c r="BS35" s="450">
        <f>V14</f>
        <v>0</v>
      </c>
      <c r="BT35" s="450"/>
      <c r="BU35" s="450">
        <f>X14</f>
        <v>0</v>
      </c>
      <c r="BV35" s="450"/>
      <c r="BW35" s="450">
        <f>Z14</f>
        <v>0</v>
      </c>
      <c r="BX35" s="450"/>
      <c r="BY35" s="450">
        <f>AB14</f>
        <v>0</v>
      </c>
      <c r="BZ35" s="450"/>
      <c r="CA35" s="450">
        <f>AD14</f>
        <v>0</v>
      </c>
      <c r="CB35" s="450"/>
      <c r="CC35" s="450">
        <f>AF14</f>
        <v>0</v>
      </c>
      <c r="CD35" s="450"/>
      <c r="CE35" s="450">
        <f>AH14</f>
        <v>0</v>
      </c>
      <c r="CF35" s="450"/>
      <c r="CG35" s="450">
        <f>AJ14</f>
        <v>0</v>
      </c>
      <c r="CH35" s="450"/>
      <c r="CI35" s="450">
        <f>AL14</f>
        <v>0</v>
      </c>
      <c r="CJ35" s="450"/>
      <c r="CK35" s="450">
        <f>AN14</f>
        <v>0</v>
      </c>
      <c r="CL35" s="450"/>
      <c r="CM35" s="450">
        <f>AP14</f>
        <v>0</v>
      </c>
      <c r="CN35" s="783"/>
      <c r="CO35" s="450">
        <f>AR14</f>
        <v>0</v>
      </c>
      <c r="CP35" s="450"/>
      <c r="CQ35" s="450">
        <f>AT14</f>
        <v>0</v>
      </c>
      <c r="CR35" s="450"/>
      <c r="CS35" s="450">
        <f>AV14</f>
        <v>0</v>
      </c>
      <c r="CT35" s="783"/>
    </row>
    <row r="36" spans="3:98" ht="21" customHeight="1">
      <c r="C36" s="90"/>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210"/>
      <c r="AZ36" s="501">
        <v>19</v>
      </c>
      <c r="BA36" s="500" t="s">
        <v>247</v>
      </c>
      <c r="BB36" s="352" t="s">
        <v>128</v>
      </c>
      <c r="BC36" s="781">
        <f>F11+F12-F13</f>
        <v>0</v>
      </c>
      <c r="BD36" s="450"/>
      <c r="BE36" s="450">
        <f>H11+H12-H13</f>
        <v>0</v>
      </c>
      <c r="BF36" s="450"/>
      <c r="BG36" s="450">
        <f>J11+J12-J13</f>
        <v>0</v>
      </c>
      <c r="BH36" s="450"/>
      <c r="BI36" s="450">
        <f>L11+L12-L13</f>
        <v>0</v>
      </c>
      <c r="BJ36" s="450"/>
      <c r="BK36" s="450">
        <f>N11+N12-N13</f>
        <v>0</v>
      </c>
      <c r="BL36" s="450"/>
      <c r="BM36" s="450">
        <f>P11+P12-P13</f>
        <v>0</v>
      </c>
      <c r="BN36" s="450"/>
      <c r="BO36" s="450">
        <f>R11+R12-R13</f>
        <v>0</v>
      </c>
      <c r="BP36" s="450"/>
      <c r="BQ36" s="450">
        <f>T11+T12-T13</f>
        <v>0</v>
      </c>
      <c r="BR36" s="450"/>
      <c r="BS36" s="450">
        <f>V11+V12-V13</f>
        <v>0</v>
      </c>
      <c r="BT36" s="450"/>
      <c r="BU36" s="450">
        <f>X11+X12-X13</f>
        <v>0</v>
      </c>
      <c r="BV36" s="450"/>
      <c r="BW36" s="450">
        <f>Z11+Z12-Z13</f>
        <v>0</v>
      </c>
      <c r="BX36" s="450"/>
      <c r="BY36" s="450">
        <f>AB11+AB12-AB13</f>
        <v>0</v>
      </c>
      <c r="BZ36" s="450"/>
      <c r="CA36" s="450">
        <f>AD11+AD12-AD13</f>
        <v>0</v>
      </c>
      <c r="CB36" s="450"/>
      <c r="CC36" s="450">
        <f>AF11+AF12-AF13</f>
        <v>0</v>
      </c>
      <c r="CD36" s="450"/>
      <c r="CE36" s="450">
        <f>AH11+AH12-AH13</f>
        <v>0</v>
      </c>
      <c r="CF36" s="450"/>
      <c r="CG36" s="450">
        <f>AJ11+AJ12-AJ13</f>
        <v>0</v>
      </c>
      <c r="CH36" s="450"/>
      <c r="CI36" s="450">
        <f>AL11+AL12-AL13</f>
        <v>0</v>
      </c>
      <c r="CJ36" s="450"/>
      <c r="CK36" s="450">
        <f>AN11+AN12-AN13</f>
        <v>0</v>
      </c>
      <c r="CL36" s="450"/>
      <c r="CM36" s="450">
        <f>AP11+AP12-AP13</f>
        <v>0</v>
      </c>
      <c r="CN36" s="783"/>
      <c r="CO36" s="450">
        <f>AR11+AR12-AR13</f>
        <v>0</v>
      </c>
      <c r="CP36" s="450"/>
      <c r="CQ36" s="450">
        <f>AT11+AT12-AT13</f>
        <v>0</v>
      </c>
      <c r="CR36" s="450"/>
      <c r="CS36" s="450">
        <f>AV11+AV12-AV13</f>
        <v>0</v>
      </c>
      <c r="CT36" s="783"/>
    </row>
    <row r="37" spans="3:98" ht="19.5" customHeight="1">
      <c r="C37" s="91"/>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251"/>
      <c r="AZ37" s="479" t="s">
        <v>225</v>
      </c>
      <c r="BA37" s="500" t="s">
        <v>248</v>
      </c>
      <c r="BB37" s="352"/>
      <c r="BC37" s="450" t="str">
        <f>IF(ISBLANK(F14),"N/A",IF(ROUND(BC35,0)&lt;ROUND(BC36,0),"6&lt;19",IF(OR(ISBLANK(F11),ISBLANK(F12),ISBLANK(F13)),"N/A",IF(ROUND(BC35,0)=ROUND(BC36,0),"ok","&lt;&gt;"))))</f>
        <v>N/A</v>
      </c>
      <c r="BD37" s="450"/>
      <c r="BE37" s="450" t="str">
        <f>IF(ISBLANK(H14),"N/A",IF(ROUND(BE35,0)&lt;ROUND(BE36,0),"6&lt;19",IF(OR(ISBLANK(H11),ISBLANK(H12),ISBLANK(H13)),"N/A",IF(ROUND(BE35,0)=ROUND(BE36,0),"ok","&lt;&gt;"))))</f>
        <v>N/A</v>
      </c>
      <c r="BF37" s="450"/>
      <c r="BG37" s="450" t="str">
        <f>IF(ISBLANK(J14),"N/A",IF(ROUND(BG35,0)&lt;ROUND(BG36,0),"6&lt;19",IF(OR(ISBLANK(J11),ISBLANK(J12),ISBLANK(J13)),"N/A",IF(ROUND(BG35,0)=ROUND(BG36,0),"ok","&lt;&gt;"))))</f>
        <v>N/A</v>
      </c>
      <c r="BH37" s="450"/>
      <c r="BI37" s="450" t="str">
        <f>IF(ISBLANK(L14),"N/A",IF(ROUND(BI35,0)&lt;ROUND(BI36,0),"6&lt;19",IF(OR(ISBLANK(L11),ISBLANK(L12),ISBLANK(L13)),"N/A",IF(ROUND(BI35,0)=ROUND(BI36,0),"ok","&lt;&gt;"))))</f>
        <v>N/A</v>
      </c>
      <c r="BJ37" s="450"/>
      <c r="BK37" s="450" t="str">
        <f>IF(ISBLANK(N14),"N/A",IF(ROUND(BK35,0)&lt;ROUND(BK36,0),"6&lt;19",IF(OR(ISBLANK(N11),ISBLANK(N12),ISBLANK(N13)),"N/A",IF(ROUND(BK35,0)=ROUND(BK36,0),"ok","&lt;&gt;"))))</f>
        <v>N/A</v>
      </c>
      <c r="BL37" s="450"/>
      <c r="BM37" s="450" t="str">
        <f>IF(ISBLANK(P14),"N/A",IF(ROUND(BM35,0)&lt;ROUND(BM36,0),"6&lt;19",IF(OR(ISBLANK(P11),ISBLANK(P12),ISBLANK(P13)),"N/A",IF(ROUND(BM35,0)=ROUND(BM36,0),"ok","&lt;&gt;"))))</f>
        <v>N/A</v>
      </c>
      <c r="BN37" s="450"/>
      <c r="BO37" s="450" t="str">
        <f>IF(ISBLANK(R14),"N/A",IF(ROUND(BO35,0)&lt;ROUND(BO36,0),"6&lt;19",IF(OR(ISBLANK(R11),ISBLANK(R12),ISBLANK(R13)),"N/A",IF(ROUND(BO35,0)=ROUND(BO36,0),"ok","&lt;&gt;"))))</f>
        <v>N/A</v>
      </c>
      <c r="BP37" s="450"/>
      <c r="BQ37" s="450" t="str">
        <f>IF(ISBLANK(T14),"N/A",IF(ROUND(BQ35,0)&lt;ROUND(BQ36,0),"6&lt;19",IF(OR(ISBLANK(T11),ISBLANK(T12),ISBLANK(T13)),"N/A",IF(ROUND(BQ35,0)=ROUND(BQ36,0),"ok","&lt;&gt;"))))</f>
        <v>N/A</v>
      </c>
      <c r="BR37" s="450"/>
      <c r="BS37" s="450" t="str">
        <f>IF(ISBLANK(V14),"N/A",IF(ROUND(BS35,0)&lt;ROUND(BS36,0),"6&lt;19",IF(OR(ISBLANK(V11),ISBLANK(V12),ISBLANK(V13)),"N/A",IF(ROUND(BS35,0)=ROUND(BS36,0),"ok","&lt;&gt;"))))</f>
        <v>N/A</v>
      </c>
      <c r="BT37" s="450"/>
      <c r="BU37" s="450" t="str">
        <f>IF(ISBLANK(X14),"N/A",IF(ROUND(BU35,0)&lt;ROUND(BU36,0),"6&lt;19",IF(OR(ISBLANK(X11),ISBLANK(X12),ISBLANK(X13)),"N/A",IF(ROUND(BU35,0)=ROUND(BU36,0),"ok","&lt;&gt;"))))</f>
        <v>N/A</v>
      </c>
      <c r="BV37" s="450"/>
      <c r="BW37" s="450" t="str">
        <f>IF(ISBLANK(Z14),"N/A",IF(ROUND(BW35,0)&lt;ROUND(BW36,0),"6&lt;19",IF(OR(ISBLANK(Z11),ISBLANK(Z12),ISBLANK(Z13)),"N/A",IF(ROUND(BW35,0)=ROUND(BW36,0),"ok","&lt;&gt;"))))</f>
        <v>N/A</v>
      </c>
      <c r="BX37" s="450"/>
      <c r="BY37" s="450" t="str">
        <f>IF(ISBLANK(AB14),"N/A",IF(ROUND(BY35,0)&lt;ROUND(BY36,0),"6&lt;19",IF(OR(ISBLANK(AB11),ISBLANK(AB12),ISBLANK(AB13)),"N/A",IF(ROUND(BY35,0)=ROUND(BY36,0),"ok","&lt;&gt;"))))</f>
        <v>N/A</v>
      </c>
      <c r="BZ37" s="450"/>
      <c r="CA37" s="450" t="str">
        <f>IF(ISBLANK(AD14),"N/A",IF(ROUND(CA35,0)&lt;ROUND(CA36,0),"6&lt;19",IF(OR(ISBLANK(AD11),ISBLANK(AD12),ISBLANK(AD13)),"N/A",IF(ROUND(CA35,0)=ROUND(CA36,0),"ok","&lt;&gt;"))))</f>
        <v>N/A</v>
      </c>
      <c r="CB37" s="450"/>
      <c r="CC37" s="450" t="str">
        <f>IF(ISBLANK(AF14),"N/A",IF(ROUND(CC35,0)&lt;ROUND(CC36,0),"6&lt;19",IF(OR(ISBLANK(AF11),ISBLANK(AF12),ISBLANK(AF13)),"N/A",IF(ROUND(CC35,0)=ROUND(CC36,0),"ok","&lt;&gt;"))))</f>
        <v>N/A</v>
      </c>
      <c r="CD37" s="450"/>
      <c r="CE37" s="450" t="str">
        <f>IF(ISBLANK(AH14),"N/A",IF(ROUND(CE35,0)&lt;ROUND(CE36,0),"6&lt;19",IF(OR(ISBLANK(AH11),ISBLANK(AH12),ISBLANK(AH13)),"N/A",IF(ROUND(CE35,0)=ROUND(CE36,0),"ok","&lt;&gt;"))))</f>
        <v>N/A</v>
      </c>
      <c r="CF37" s="450"/>
      <c r="CG37" s="450" t="str">
        <f>IF(ISBLANK(AJ14),"N/A",IF(ROUND(CG35,0)&lt;ROUND(CG36,0),"6&lt;19",IF(OR(ISBLANK(AJ11),ISBLANK(AJ12),ISBLANK(AJ13)),"N/A",IF(ROUND(CG35,0)=ROUND(CG36,0),"ok","&lt;&gt;"))))</f>
        <v>N/A</v>
      </c>
      <c r="CH37" s="450"/>
      <c r="CI37" s="450" t="str">
        <f>IF(ISBLANK(AL14),"N/A",IF(ROUND(CI35,0)&lt;ROUND(CI36,0),"6&lt;19",IF(OR(ISBLANK(AL11),ISBLANK(AL12),ISBLANK(AL13)),"N/A",IF(ROUND(CI35,0)=ROUND(CI36,0),"ok","&lt;&gt;"))))</f>
        <v>N/A</v>
      </c>
      <c r="CJ37" s="450"/>
      <c r="CK37" s="450" t="str">
        <f>IF(ISBLANK(AN14),"N/A",IF(ROUND(CK35,0)&lt;ROUND(CK36,0),"6&lt;19",IF(OR(ISBLANK(AN11),ISBLANK(AN12),ISBLANK(AN13)),"N/A",IF(ROUND(CK35,0)=ROUND(CK36,0),"ok","&lt;&gt;"))))</f>
        <v>N/A</v>
      </c>
      <c r="CL37" s="450"/>
      <c r="CM37" s="450" t="str">
        <f>IF(ISBLANK(AP14),"N/A",IF(ROUND(CM35,0)&lt;ROUND(CM36,0),"6&lt;19",IF(OR(ISBLANK(AP11),ISBLANK(AP12),ISBLANK(AP13)),"N/A",IF(ROUND(CM35,0)=ROUND(CM36,0),"ok","&lt;&gt;"))))</f>
        <v>N/A</v>
      </c>
      <c r="CN37" s="450"/>
      <c r="CO37" s="450" t="str">
        <f>IF(ISBLANK(AR14),"N/A",IF(ROUND(CO35,0)&lt;ROUND(CO36,0),"6&lt;19",IF(OR(ISBLANK(AR11),ISBLANK(AR12),ISBLANK(AR13)),"N/A",IF(ROUND(CO35,0)=ROUND(CO36,0),"ok","&lt;&gt;"))))</f>
        <v>N/A</v>
      </c>
      <c r="CP37" s="450"/>
      <c r="CQ37" s="450" t="str">
        <f>IF(ISBLANK(AT14),"N/A",IF(ROUND(CQ35,0)&lt;ROUND(CQ36,0),"6&lt;19",IF(OR(ISBLANK(AT11),ISBLANK(AT12),ISBLANK(AT13)),"N/A",IF(ROUND(CQ35,0)=ROUND(CQ36,0),"ok","&lt;&gt;"))))</f>
        <v>N/A</v>
      </c>
      <c r="CR37" s="450"/>
      <c r="CS37" s="450" t="str">
        <f>IF(ISBLANK(AV14),"N/A",IF(ROUND(CS35,0)&lt;ROUND(CS36,0),"6&lt;19",IF(OR(ISBLANK(AV11),ISBLANK(AV12),ISBLANK(AV13)),"N/A",IF(ROUND(CS35,0)=ROUND(CS36,0),"ok","&lt;&gt;"))))</f>
        <v>N/A</v>
      </c>
      <c r="CT37" s="783"/>
    </row>
    <row r="38" spans="3:98" ht="21.75" customHeight="1">
      <c r="C38" s="91"/>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251"/>
      <c r="AZ38" s="501">
        <v>20</v>
      </c>
      <c r="BA38" s="500" t="s">
        <v>249</v>
      </c>
      <c r="BB38" s="352" t="s">
        <v>128</v>
      </c>
      <c r="BC38" s="781">
        <f>F15+F16+F17+F19+F21</f>
        <v>0</v>
      </c>
      <c r="BD38" s="450"/>
      <c r="BE38" s="450">
        <f>H15+H16+H17+H19+H21</f>
        <v>0</v>
      </c>
      <c r="BF38" s="450"/>
      <c r="BG38" s="450">
        <f>J15+J16+J17+J19+J21</f>
        <v>0</v>
      </c>
      <c r="BH38" s="450"/>
      <c r="BI38" s="450">
        <f>L15+L16+L17+L19+L21</f>
        <v>0</v>
      </c>
      <c r="BJ38" s="450"/>
      <c r="BK38" s="450">
        <f>N15+N16+N17+N19+N21</f>
        <v>0</v>
      </c>
      <c r="BL38" s="450"/>
      <c r="BM38" s="450">
        <f>P15+P16+P17+P19+P21</f>
        <v>0</v>
      </c>
      <c r="BN38" s="450"/>
      <c r="BO38" s="450">
        <f>R15+R16+R17+R19+R21</f>
        <v>0</v>
      </c>
      <c r="BP38" s="450"/>
      <c r="BQ38" s="450">
        <f>T15+T16+T17+T19+T21</f>
        <v>0</v>
      </c>
      <c r="BR38" s="450"/>
      <c r="BS38" s="450">
        <f>V15+V16+V17+V19+V21</f>
        <v>0</v>
      </c>
      <c r="BT38" s="450"/>
      <c r="BU38" s="450">
        <f>X15+X16+X17+X19+X21</f>
        <v>0</v>
      </c>
      <c r="BV38" s="450"/>
      <c r="BW38" s="450">
        <f>Z15+Z16+Z17+Z19+Z21</f>
        <v>0</v>
      </c>
      <c r="BX38" s="450"/>
      <c r="BY38" s="450">
        <f>AB15+AB16+AB17+AB19+AB21</f>
        <v>0</v>
      </c>
      <c r="BZ38" s="450"/>
      <c r="CA38" s="450">
        <f>AD15+AD16+AD17+AD19+AD21</f>
        <v>0</v>
      </c>
      <c r="CB38" s="450"/>
      <c r="CC38" s="450">
        <f>AF15+AF16+AF17+AF19+AF21</f>
        <v>0</v>
      </c>
      <c r="CD38" s="450"/>
      <c r="CE38" s="450">
        <f>AH15+AH16+AH17+AH19+AH21</f>
        <v>0</v>
      </c>
      <c r="CF38" s="450"/>
      <c r="CG38" s="450">
        <f>AJ15+AJ16+AJ17+AJ19+AJ21</f>
        <v>0</v>
      </c>
      <c r="CH38" s="450"/>
      <c r="CI38" s="450">
        <f>AL15+AL16+AL17+AL19+AL21</f>
        <v>0</v>
      </c>
      <c r="CJ38" s="450"/>
      <c r="CK38" s="450">
        <f>AN15+AN16+AN17+AN19+AN21</f>
        <v>0</v>
      </c>
      <c r="CL38" s="450"/>
      <c r="CM38" s="450">
        <f>AP15+AP16+AP17+AP19+AP21</f>
        <v>0</v>
      </c>
      <c r="CN38" s="783"/>
      <c r="CO38" s="450">
        <f>AR15+AR16+AR17+AR19+AR21</f>
        <v>0</v>
      </c>
      <c r="CP38" s="450"/>
      <c r="CQ38" s="450">
        <f>AT15+AT16+AT17+AT19+AT21</f>
        <v>0</v>
      </c>
      <c r="CR38" s="450"/>
      <c r="CS38" s="450">
        <f>AV15+AV16+AV17+AV19+AV21</f>
        <v>0</v>
      </c>
      <c r="CT38" s="783"/>
    </row>
    <row r="39" spans="3:98" ht="16.5" customHeight="1">
      <c r="C39" s="91"/>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251"/>
      <c r="AZ39" s="479" t="s">
        <v>225</v>
      </c>
      <c r="BA39" s="500" t="s">
        <v>250</v>
      </c>
      <c r="BB39" s="352"/>
      <c r="BC39" s="450" t="str">
        <f>IF(OR(ISBLANK(F15),ISBLANK(F16),ISBLANK(F17),ISBLANK(F19),ISBLANK(F21)),"N/A",IF(BC35&gt;=BC38,"ok","&lt;&gt;"))</f>
        <v>N/A</v>
      </c>
      <c r="BD39" s="450"/>
      <c r="BE39" s="450" t="str">
        <f>IF(OR(ISBLANK(H15),ISBLANK(H16),ISBLANK(H17),ISBLANK(H19),ISBLANK(H21)),"N/A",IF(BE35&gt;=BE38,"ok","&lt;&gt;"))</f>
        <v>N/A</v>
      </c>
      <c r="BF39" s="450"/>
      <c r="BG39" s="450" t="str">
        <f>IF(OR(ISBLANK(J15),ISBLANK(J16),ISBLANK(J17),ISBLANK(J19),ISBLANK(J21)),"N/A",IF(BG35&gt;=BG38,"ok","&lt;&gt;"))</f>
        <v>N/A</v>
      </c>
      <c r="BH39" s="450"/>
      <c r="BI39" s="450" t="str">
        <f>IF(OR(ISBLANK(L15),ISBLANK(L16),ISBLANK(L17),ISBLANK(L19),ISBLANK(L21)),"N/A",IF(BI35&gt;=BI38,"ok","&lt;&gt;"))</f>
        <v>N/A</v>
      </c>
      <c r="BJ39" s="450"/>
      <c r="BK39" s="450" t="str">
        <f>IF(OR(ISBLANK(N15),ISBLANK(N16),ISBLANK(N17),ISBLANK(N19),ISBLANK(N21)),"N/A",IF(BK35&gt;=BK38,"ok","&lt;&gt;"))</f>
        <v>N/A</v>
      </c>
      <c r="BL39" s="450"/>
      <c r="BM39" s="450" t="str">
        <f>IF(OR(ISBLANK(P15),ISBLANK(P16),ISBLANK(P17),ISBLANK(P19),ISBLANK(P21)),"N/A",IF(BM35&gt;=BM38,"ok","&lt;&gt;"))</f>
        <v>N/A</v>
      </c>
      <c r="BN39" s="450"/>
      <c r="BO39" s="450" t="str">
        <f>IF(OR(ISBLANK(R15),ISBLANK(R16),ISBLANK(R17),ISBLANK(R19),ISBLANK(R21)),"N/A",IF(BO35&gt;=BO38,"ok","&lt;&gt;"))</f>
        <v>N/A</v>
      </c>
      <c r="BP39" s="450"/>
      <c r="BQ39" s="450" t="str">
        <f>IF(OR(ISBLANK(T15),ISBLANK(T16),ISBLANK(T17),ISBLANK(T19),ISBLANK(T21)),"N/A",IF(BQ35&gt;=BQ38,"ok","&lt;&gt;"))</f>
        <v>N/A</v>
      </c>
      <c r="BR39" s="450"/>
      <c r="BS39" s="450" t="str">
        <f>IF(OR(ISBLANK(V15),ISBLANK(V16),ISBLANK(V17),ISBLANK(V19),ISBLANK(V21)),"N/A",IF(BS35&gt;=BS38,"ok","&lt;&gt;"))</f>
        <v>N/A</v>
      </c>
      <c r="BT39" s="450"/>
      <c r="BU39" s="450" t="str">
        <f>IF(OR(ISBLANK(X15),ISBLANK(X16),ISBLANK(X17),ISBLANK(X19),ISBLANK(X21)),"N/A",IF(BU35&gt;=BU38,"ok","&lt;&gt;"))</f>
        <v>N/A</v>
      </c>
      <c r="BV39" s="450"/>
      <c r="BW39" s="450" t="str">
        <f>IF(OR(ISBLANK(Z15),ISBLANK(Z16),ISBLANK(Z17),ISBLANK(Z19),ISBLANK(Z21)),"N/A",IF(BW35&gt;=BW38,"ok","&lt;&gt;"))</f>
        <v>N/A</v>
      </c>
      <c r="BX39" s="450"/>
      <c r="BY39" s="450" t="str">
        <f>IF(OR(ISBLANK(AB15),ISBLANK(AB16),ISBLANK(AB17),ISBLANK(AB19),ISBLANK(AB21)),"N/A",IF(BY35&gt;=BY38,"ok","&lt;&gt;"))</f>
        <v>N/A</v>
      </c>
      <c r="BZ39" s="450"/>
      <c r="CA39" s="450" t="str">
        <f>IF(OR(ISBLANK(AD15),ISBLANK(AD16),ISBLANK(AD17),ISBLANK(AD19),ISBLANK(AD21)),"N/A",IF(CA35&gt;=CA38,"ok","&lt;&gt;"))</f>
        <v>N/A</v>
      </c>
      <c r="CB39" s="450"/>
      <c r="CC39" s="450" t="str">
        <f>IF(OR(ISBLANK(AF15),ISBLANK(AF16),ISBLANK(AF17),ISBLANK(AF19),ISBLANK(AF21)),"N/A",IF(CC35&gt;=CC38,"ok","&lt;&gt;"))</f>
        <v>N/A</v>
      </c>
      <c r="CD39" s="450"/>
      <c r="CE39" s="450" t="str">
        <f>IF(OR(ISBLANK(AH15),ISBLANK(AH16),ISBLANK(AH17),ISBLANK(AH19),ISBLANK(AH21)),"N/A",IF(CE35&gt;=CE38,"ok","&lt;&gt;"))</f>
        <v>N/A</v>
      </c>
      <c r="CF39" s="450"/>
      <c r="CG39" s="450" t="str">
        <f>IF(OR(ISBLANK(AJ15),ISBLANK(AJ16),ISBLANK(AJ17),ISBLANK(AJ19),ISBLANK(AJ21)),"N/A",IF(CG35&gt;=CG38,"ok","&lt;&gt;"))</f>
        <v>N/A</v>
      </c>
      <c r="CH39" s="450"/>
      <c r="CI39" s="450" t="str">
        <f>IF(OR(ISBLANK(AL15),ISBLANK(AL16),ISBLANK(AL17),ISBLANK(AL19),ISBLANK(AL21)),"N/A",IF(CI35&gt;=CI38,"ok","&lt;&gt;"))</f>
        <v>N/A</v>
      </c>
      <c r="CJ39" s="450"/>
      <c r="CK39" s="450" t="str">
        <f>IF(OR(ISBLANK(AN15),ISBLANK(AN16),ISBLANK(AN17),ISBLANK(AN19),ISBLANK(AN21)),"N/A",IF(CK35&gt;=CK38,"ok","&lt;&gt;"))</f>
        <v>N/A</v>
      </c>
      <c r="CL39" s="450"/>
      <c r="CM39" s="450" t="str">
        <f>IF(OR(ISBLANK(AP15),ISBLANK(AP16),ISBLANK(AP17),ISBLANK(AP19),ISBLANK(AP21)),"N/A",IF(CM35&gt;=CM38,"ok","&lt;&gt;"))</f>
        <v>N/A</v>
      </c>
      <c r="CN39" s="450"/>
      <c r="CO39" s="450" t="str">
        <f>IF(OR(ISBLANK(AR15),ISBLANK(AR16),ISBLANK(AR17),ISBLANK(AR19),ISBLANK(AR21)),"N/A",IF(CO35&gt;=CO38,"ok","&lt;&gt;"))</f>
        <v>N/A</v>
      </c>
      <c r="CP39" s="450"/>
      <c r="CQ39" s="450" t="str">
        <f>IF(OR(ISBLANK(AT15),ISBLANK(AT16),ISBLANK(AT17),ISBLANK(AT19),ISBLANK(AT21)),"N/A",IF(CQ35&gt;=CQ38,"ok","&lt;&gt;"))</f>
        <v>N/A</v>
      </c>
      <c r="CR39" s="450"/>
      <c r="CS39" s="450" t="str">
        <f>IF(OR(ISBLANK(AV15),ISBLANK(AV16),ISBLANK(AV17),ISBLANK(AV19),ISBLANK(AV21)),"N/A",IF(CS35&gt;=CS38,"ok","&lt;&gt;"))</f>
        <v>N/A</v>
      </c>
      <c r="CT39" s="783"/>
    </row>
    <row r="40" spans="3:98" ht="16.5" customHeight="1">
      <c r="C40" s="91"/>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251"/>
      <c r="AZ40" s="502" t="s">
        <v>225</v>
      </c>
      <c r="BA40" s="503" t="s">
        <v>251</v>
      </c>
      <c r="BB40" s="504"/>
      <c r="BC40" s="505" t="str">
        <f>IF(OR(ISBLANK(F23),ISBLANK(F24),ISBLANK(F25)),"N/A",IF(F23&lt;F25,"&lt;&gt;",IF(F23&gt;F24,"&lt;&gt;","ok")))</f>
        <v>N/A</v>
      </c>
      <c r="BD40" s="505"/>
      <c r="BE40" s="505" t="str">
        <f>IF(OR(ISBLANK(H23),ISBLANK(H24),ISBLANK(H25)),"N/A",IF(H23&lt;H25,"&lt;&gt;",IF(H23&gt;H24,"&lt;&gt;","ok")))</f>
        <v>N/A</v>
      </c>
      <c r="BF40" s="505"/>
      <c r="BG40" s="505" t="str">
        <f>IF(OR(ISBLANK(J23),ISBLANK(J24),ISBLANK(J25)),"N/A",IF(J23&lt;J25,"&lt;&gt;",IF(J23&gt;J24,"&lt;&gt;","ok")))</f>
        <v>N/A</v>
      </c>
      <c r="BH40" s="505"/>
      <c r="BI40" s="505" t="str">
        <f>IF(OR(ISBLANK(L23),ISBLANK(L24),ISBLANK(L25)),"N/A",IF(L23&lt;L25,"&lt;&gt;",IF(L23&gt;L24,"&lt;&gt;","ok")))</f>
        <v>N/A</v>
      </c>
      <c r="BJ40" s="505"/>
      <c r="BK40" s="505" t="str">
        <f>IF(OR(ISBLANK(N23),ISBLANK(N24),ISBLANK(N25)),"N/A",IF(N23&lt;N25,"&lt;&gt;",IF(N23&gt;N24,"&lt;&gt;","ok")))</f>
        <v>N/A</v>
      </c>
      <c r="BL40" s="505"/>
      <c r="BM40" s="505" t="str">
        <f>IF(OR(ISBLANK(P23),ISBLANK(P24),ISBLANK(P25)),"N/A",IF(P23&lt;P25,"&lt;&gt;",IF(P23&gt;P24,"&lt;&gt;","ok")))</f>
        <v>N/A</v>
      </c>
      <c r="BN40" s="505"/>
      <c r="BO40" s="505" t="str">
        <f>IF(OR(ISBLANK(R23),ISBLANK(R24),ISBLANK(R25)),"N/A",IF(R23&lt;R25,"&lt;&gt;",IF(R23&gt;R24,"&lt;&gt;","ok")))</f>
        <v>N/A</v>
      </c>
      <c r="BP40" s="505"/>
      <c r="BQ40" s="505" t="str">
        <f>IF(OR(ISBLANK(T23),ISBLANK(T24),ISBLANK(T25)),"N/A",IF(T23&lt;T25,"&lt;&gt;",IF(T23&gt;T24,"&lt;&gt;","ok")))</f>
        <v>N/A</v>
      </c>
      <c r="BR40" s="505"/>
      <c r="BS40" s="505" t="str">
        <f>IF(OR(ISBLANK(V23),ISBLANK(V24),ISBLANK(V25)),"N/A",IF(V23&lt;V25,"&lt;&gt;",IF(V23&gt;V24,"&lt;&gt;","ok")))</f>
        <v>N/A</v>
      </c>
      <c r="BT40" s="505"/>
      <c r="BU40" s="505" t="str">
        <f>IF(OR(ISBLANK(X23),ISBLANK(X24),ISBLANK(X25)),"N/A",IF(X23&lt;X25,"&lt;&gt;",IF(X23&gt;X24,"&lt;&gt;","ok")))</f>
        <v>N/A</v>
      </c>
      <c r="BV40" s="505"/>
      <c r="BW40" s="505" t="str">
        <f>IF(OR(ISBLANK(Z23),ISBLANK(Z24),ISBLANK(Z25)),"N/A",IF(Z23&lt;Z25,"&lt;&gt;",IF(Z23&gt;Z24,"&lt;&gt;","ok")))</f>
        <v>N/A</v>
      </c>
      <c r="BX40" s="505"/>
      <c r="BY40" s="505" t="str">
        <f>IF(OR(ISBLANK(AB23),ISBLANK(AB24),ISBLANK(AB25)),"N/A",IF(AB23&lt;AB25,"&lt;&gt;",IF(AB23&gt;AB24,"&lt;&gt;","ok")))</f>
        <v>N/A</v>
      </c>
      <c r="BZ40" s="505"/>
      <c r="CA40" s="505" t="str">
        <f>IF(OR(ISBLANK(AD23),ISBLANK(AD24),ISBLANK(AD25)),"N/A",IF(AD23&lt;AD25,"&lt;&gt;",IF(AD23&gt;AD24,"&lt;&gt;","ok")))</f>
        <v>N/A</v>
      </c>
      <c r="CB40" s="505"/>
      <c r="CC40" s="505" t="str">
        <f>IF(OR(ISBLANK(AF23),ISBLANK(AF24),ISBLANK(AF25)),"N/A",IF(AF23&lt;AF25,"&lt;&gt;",IF(AF23&gt;AF24,"&lt;&gt;","ok")))</f>
        <v>N/A</v>
      </c>
      <c r="CD40" s="505"/>
      <c r="CE40" s="505" t="str">
        <f>IF(OR(ISBLANK(AH23),ISBLANK(AH24),ISBLANK(AH25)),"N/A",IF(AH23&lt;AH25,"&lt;&gt;",IF(AH23&gt;AH24,"&lt;&gt;","ok")))</f>
        <v>N/A</v>
      </c>
      <c r="CF40" s="505"/>
      <c r="CG40" s="505" t="str">
        <f>IF(OR(ISBLANK(AJ23),ISBLANK(AJ24),ISBLANK(AJ25)),"N/A",IF(AJ23&lt;AJ25,"&lt;&gt;",IF(AJ23&gt;AJ24,"&lt;&gt;","ok")))</f>
        <v>N/A</v>
      </c>
      <c r="CH40" s="505"/>
      <c r="CI40" s="505" t="str">
        <f>IF(OR(ISBLANK(AL23),ISBLANK(AL24),ISBLANK(AL25)),"N/A",IF(AL23&lt;AL25,"&lt;&gt;",IF(AL23&gt;AL24,"&lt;&gt;","ok")))</f>
        <v>N/A</v>
      </c>
      <c r="CJ40" s="505"/>
      <c r="CK40" s="505" t="str">
        <f>IF(OR(ISBLANK(AN23),ISBLANK(AN24),ISBLANK(AN25)),"N/A",IF(AN23&lt;AN25,"&lt;&gt;",IF(AN23&gt;AN24,"&lt;&gt;","ok")))</f>
        <v>N/A</v>
      </c>
      <c r="CL40" s="505"/>
      <c r="CM40" s="505" t="str">
        <f>IF(OR(ISBLANK(AP23),ISBLANK(AP24),ISBLANK(AP25)),"N/A",IF(AP23&lt;AP25,"&lt;&gt;",IF(AP23&gt;AP24,"&lt;&gt;","ok")))</f>
        <v>N/A</v>
      </c>
      <c r="CN40" s="505"/>
      <c r="CO40" s="505" t="str">
        <f>IF(OR(ISBLANK(AR23),ISBLANK(AR24),ISBLANK(AR25)),"N/A",IF(AR23&lt;AR25,"&lt;&gt;",IF(AR23&gt;AR24,"&lt;&gt;","ok")))</f>
        <v>N/A</v>
      </c>
      <c r="CP40" s="505"/>
      <c r="CQ40" s="505" t="str">
        <f>IF(OR(ISBLANK(AT23),ISBLANK(AT24),ISBLANK(AT25)),"N/A",IF(AT23&lt;AT25,"&lt;&gt;",IF(AT23&gt;AT24,"&lt;&gt;","ok")))</f>
        <v>N/A</v>
      </c>
      <c r="CR40" s="505"/>
      <c r="CS40" s="505" t="str">
        <f>IF(OR(ISBLANK(AV23),ISBLANK(AV24),ISBLANK(AV25)),"N/A",IF(AV23&lt;AV25,"&lt;&gt;",IF(AV23&gt;AV24,"&lt;&gt;","ok")))</f>
        <v>N/A</v>
      </c>
      <c r="CT40" s="505"/>
    </row>
    <row r="41" spans="3:98" ht="16.5" customHeight="1">
      <c r="C41" s="91"/>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251"/>
      <c r="AZ41" s="418"/>
      <c r="BA41" s="419"/>
      <c r="BB41" s="304"/>
      <c r="BC41" s="306"/>
      <c r="BD41" s="305"/>
      <c r="BE41" s="306"/>
      <c r="BF41" s="305"/>
      <c r="BG41" s="306"/>
      <c r="BH41" s="305"/>
      <c r="BI41" s="306"/>
      <c r="BJ41" s="305"/>
      <c r="BK41" s="306"/>
      <c r="BL41" s="305"/>
      <c r="BM41" s="306"/>
      <c r="BN41" s="305"/>
      <c r="BO41" s="306"/>
      <c r="BP41" s="305"/>
      <c r="BQ41" s="306"/>
      <c r="BR41" s="305"/>
      <c r="BS41" s="306"/>
      <c r="BT41" s="305"/>
      <c r="BU41" s="306"/>
      <c r="BV41" s="305"/>
      <c r="BW41" s="306"/>
      <c r="BX41" s="305"/>
      <c r="BY41" s="306"/>
      <c r="BZ41" s="305"/>
      <c r="CA41" s="306"/>
      <c r="CB41" s="305"/>
      <c r="CC41" s="306"/>
      <c r="CD41" s="305"/>
      <c r="CE41" s="306"/>
      <c r="CF41" s="305"/>
      <c r="CG41" s="306"/>
      <c r="CH41" s="305"/>
      <c r="CI41" s="306"/>
      <c r="CJ41" s="305"/>
      <c r="CK41" s="297"/>
      <c r="CL41" s="297"/>
      <c r="CM41" s="297"/>
      <c r="CN41" s="297"/>
      <c r="CO41" s="306"/>
      <c r="CP41" s="305"/>
      <c r="CQ41" s="297"/>
      <c r="CR41" s="297"/>
      <c r="CS41" s="297"/>
      <c r="CT41" s="297"/>
    </row>
    <row r="42" spans="3:106" ht="22.5" customHeight="1">
      <c r="C42" s="91"/>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251"/>
      <c r="AZ42" s="418" t="s">
        <v>213</v>
      </c>
      <c r="BA42" s="518" t="s">
        <v>214</v>
      </c>
      <c r="BB42" s="304"/>
      <c r="BC42" s="379"/>
      <c r="BD42" s="309"/>
      <c r="BE42" s="379"/>
      <c r="BF42" s="309"/>
      <c r="BG42" s="379"/>
      <c r="BH42" s="309"/>
      <c r="BI42" s="379"/>
      <c r="BJ42" s="309"/>
      <c r="BK42" s="379"/>
      <c r="BL42" s="309"/>
      <c r="BM42" s="379"/>
      <c r="BN42" s="309"/>
      <c r="BO42" s="379"/>
      <c r="BP42" s="309"/>
      <c r="BQ42" s="379"/>
      <c r="BR42" s="309"/>
      <c r="BS42" s="379"/>
      <c r="BT42" s="309"/>
      <c r="BU42" s="379"/>
      <c r="BV42" s="309"/>
      <c r="BW42" s="379"/>
      <c r="BX42" s="309"/>
      <c r="BY42" s="379"/>
      <c r="BZ42" s="309"/>
      <c r="CA42" s="379"/>
      <c r="CB42" s="309"/>
      <c r="CC42" s="379"/>
      <c r="CD42" s="309"/>
      <c r="CE42" s="379"/>
      <c r="CF42" s="309"/>
      <c r="CG42" s="379"/>
      <c r="CH42" s="309"/>
      <c r="CI42" s="379"/>
      <c r="CJ42" s="309"/>
      <c r="CK42" s="297"/>
      <c r="CL42" s="297"/>
      <c r="CM42" s="297"/>
      <c r="CN42" s="380"/>
      <c r="CO42" s="379"/>
      <c r="CP42" s="309"/>
      <c r="CQ42" s="297"/>
      <c r="CR42" s="297"/>
      <c r="CS42" s="297"/>
      <c r="CT42" s="380"/>
      <c r="CU42" s="2"/>
      <c r="CV42" s="2"/>
      <c r="CW42" s="2"/>
      <c r="CX42" s="2"/>
      <c r="CY42" s="2"/>
      <c r="CZ42" s="2"/>
      <c r="DA42" s="2"/>
      <c r="DB42" s="2"/>
    </row>
    <row r="43" spans="3:106" ht="16.5" customHeight="1">
      <c r="C43" s="91"/>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251"/>
      <c r="AZ43" s="418" t="s">
        <v>215</v>
      </c>
      <c r="BA43" s="518" t="s">
        <v>216</v>
      </c>
      <c r="BB43" s="304"/>
      <c r="BC43" s="379"/>
      <c r="BD43" s="358"/>
      <c r="BE43" s="379"/>
      <c r="BF43" s="358"/>
      <c r="BG43" s="379"/>
      <c r="BH43" s="358"/>
      <c r="BI43" s="379"/>
      <c r="BJ43" s="358"/>
      <c r="BK43" s="379"/>
      <c r="BL43" s="358"/>
      <c r="BM43" s="379"/>
      <c r="BN43" s="358"/>
      <c r="BO43" s="379"/>
      <c r="BP43" s="358"/>
      <c r="BQ43" s="379"/>
      <c r="BR43" s="358"/>
      <c r="BS43" s="379"/>
      <c r="BT43" s="358"/>
      <c r="BU43" s="379"/>
      <c r="BV43" s="358"/>
      <c r="BW43" s="379"/>
      <c r="BX43" s="358"/>
      <c r="BY43" s="379"/>
      <c r="BZ43" s="358"/>
      <c r="CA43" s="379"/>
      <c r="CB43" s="358"/>
      <c r="CC43" s="379"/>
      <c r="CD43" s="358"/>
      <c r="CE43" s="379"/>
      <c r="CF43" s="358"/>
      <c r="CG43" s="379"/>
      <c r="CH43" s="358"/>
      <c r="CI43" s="379"/>
      <c r="CJ43" s="358"/>
      <c r="CK43" s="297"/>
      <c r="CL43" s="297"/>
      <c r="CM43" s="297"/>
      <c r="CN43" s="297"/>
      <c r="CO43" s="379"/>
      <c r="CP43" s="358"/>
      <c r="CQ43" s="297"/>
      <c r="CR43" s="297"/>
      <c r="CS43" s="297"/>
      <c r="CT43" s="297"/>
      <c r="CU43" s="2"/>
      <c r="CV43" s="2"/>
      <c r="CW43" s="2"/>
      <c r="CX43" s="2"/>
      <c r="CY43" s="2"/>
      <c r="CZ43" s="2"/>
      <c r="DA43" s="2"/>
      <c r="DB43" s="2"/>
    </row>
    <row r="44" spans="3:106" ht="16.5" customHeight="1">
      <c r="C44" s="91"/>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251"/>
      <c r="AZ44" s="420" t="s">
        <v>217</v>
      </c>
      <c r="BA44" s="518" t="s">
        <v>218</v>
      </c>
      <c r="BB44" s="304"/>
      <c r="BC44" s="306"/>
      <c r="BD44" s="305"/>
      <c r="BE44" s="306"/>
      <c r="BF44" s="305"/>
      <c r="BG44" s="306"/>
      <c r="BH44" s="305"/>
      <c r="BI44" s="306"/>
      <c r="BJ44" s="305"/>
      <c r="BK44" s="306"/>
      <c r="BL44" s="305"/>
      <c r="BM44" s="306"/>
      <c r="BN44" s="305"/>
      <c r="BO44" s="306"/>
      <c r="BP44" s="305"/>
      <c r="BQ44" s="306"/>
      <c r="BR44" s="305"/>
      <c r="BS44" s="306"/>
      <c r="BT44" s="305"/>
      <c r="BU44" s="306"/>
      <c r="BV44" s="305"/>
      <c r="BW44" s="306"/>
      <c r="BX44" s="305"/>
      <c r="BY44" s="306"/>
      <c r="BZ44" s="305"/>
      <c r="CA44" s="306"/>
      <c r="CB44" s="305"/>
      <c r="CC44" s="306"/>
      <c r="CD44" s="305"/>
      <c r="CE44" s="306"/>
      <c r="CF44" s="305"/>
      <c r="CG44" s="306"/>
      <c r="CH44" s="305"/>
      <c r="CI44" s="306"/>
      <c r="CJ44" s="305"/>
      <c r="CK44" s="297"/>
      <c r="CL44" s="297"/>
      <c r="CM44" s="297"/>
      <c r="CN44" s="297"/>
      <c r="CO44" s="306"/>
      <c r="CP44" s="305"/>
      <c r="CQ44" s="297"/>
      <c r="CR44" s="297"/>
      <c r="CS44" s="297"/>
      <c r="CT44" s="297"/>
      <c r="CU44" s="2"/>
      <c r="CV44" s="2"/>
      <c r="CW44" s="2"/>
      <c r="CX44" s="2"/>
      <c r="CY44" s="2"/>
      <c r="CZ44" s="2"/>
      <c r="DA44" s="2"/>
      <c r="DB44" s="2"/>
    </row>
    <row r="45" spans="3:106" ht="16.5" customHeight="1">
      <c r="C45" s="91"/>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251"/>
      <c r="AZ45" s="420"/>
      <c r="BA45" s="518"/>
      <c r="BB45" s="304"/>
      <c r="BC45" s="379"/>
      <c r="BD45" s="309"/>
      <c r="BE45" s="379"/>
      <c r="BF45" s="309"/>
      <c r="BG45" s="379"/>
      <c r="BH45" s="309"/>
      <c r="BI45" s="379"/>
      <c r="BJ45" s="309"/>
      <c r="BK45" s="379"/>
      <c r="BL45" s="309"/>
      <c r="BM45" s="379"/>
      <c r="BN45" s="309"/>
      <c r="BO45" s="379"/>
      <c r="BP45" s="309"/>
      <c r="BQ45" s="379"/>
      <c r="BR45" s="309"/>
      <c r="BS45" s="379"/>
      <c r="BT45" s="309"/>
      <c r="BU45" s="379"/>
      <c r="BV45" s="309"/>
      <c r="BW45" s="379"/>
      <c r="BX45" s="309"/>
      <c r="BY45" s="379"/>
      <c r="BZ45" s="309"/>
      <c r="CA45" s="379"/>
      <c r="CB45" s="309"/>
      <c r="CC45" s="379"/>
      <c r="CD45" s="309"/>
      <c r="CE45" s="379"/>
      <c r="CF45" s="309"/>
      <c r="CG45" s="379"/>
      <c r="CH45" s="309"/>
      <c r="CI45" s="379"/>
      <c r="CJ45" s="309"/>
      <c r="CK45" s="297"/>
      <c r="CL45" s="297"/>
      <c r="CM45" s="297"/>
      <c r="CN45" s="297"/>
      <c r="CO45" s="379"/>
      <c r="CP45" s="309"/>
      <c r="CQ45" s="297"/>
      <c r="CR45" s="297"/>
      <c r="CS45" s="297"/>
      <c r="CT45" s="297"/>
      <c r="CU45" s="2"/>
      <c r="CV45" s="2"/>
      <c r="CW45" s="2"/>
      <c r="CX45" s="2"/>
      <c r="CY45" s="2"/>
      <c r="CZ45" s="2"/>
      <c r="DA45" s="2"/>
      <c r="DB45" s="2"/>
    </row>
    <row r="46" spans="3:106" ht="16.5" customHeight="1">
      <c r="C46" s="91"/>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251"/>
      <c r="AZ46" s="297"/>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873"/>
      <c r="CL46" s="297"/>
      <c r="CM46" s="297"/>
      <c r="CN46" s="297"/>
      <c r="CO46" s="297"/>
      <c r="CP46" s="297"/>
      <c r="CQ46" s="297"/>
      <c r="CR46" s="297"/>
      <c r="CS46" s="297"/>
      <c r="CT46" s="297"/>
      <c r="CU46" s="2"/>
      <c r="CV46" s="2"/>
      <c r="CW46" s="2"/>
      <c r="CX46" s="2"/>
      <c r="CY46" s="2"/>
      <c r="CZ46" s="2"/>
      <c r="DA46" s="2"/>
      <c r="DB46" s="2"/>
    </row>
    <row r="47" spans="3:106" ht="16.5" customHeight="1">
      <c r="C47" s="91"/>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251"/>
      <c r="AZ47" s="297"/>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873"/>
      <c r="CL47" s="297"/>
      <c r="CM47" s="297"/>
      <c r="CN47" s="297"/>
      <c r="CO47" s="297"/>
      <c r="CP47" s="297"/>
      <c r="CQ47" s="297"/>
      <c r="CR47" s="297"/>
      <c r="CS47" s="297"/>
      <c r="CT47" s="297"/>
      <c r="CU47" s="2"/>
      <c r="CV47" s="2"/>
      <c r="CW47" s="2"/>
      <c r="CX47" s="2"/>
      <c r="CY47" s="2"/>
      <c r="CZ47" s="2"/>
      <c r="DA47" s="2"/>
      <c r="DB47" s="2"/>
    </row>
    <row r="48" spans="3:106" ht="16.5" customHeight="1">
      <c r="C48" s="91"/>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251"/>
      <c r="AZ48" s="297"/>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3"/>
      <c r="CF48" s="873"/>
      <c r="CG48" s="873"/>
      <c r="CH48" s="873"/>
      <c r="CI48" s="873"/>
      <c r="CJ48" s="873"/>
      <c r="CK48" s="873"/>
      <c r="CL48" s="297"/>
      <c r="CM48" s="297"/>
      <c r="CN48" s="297"/>
      <c r="CO48" s="297"/>
      <c r="CP48" s="297"/>
      <c r="CQ48" s="297"/>
      <c r="CR48" s="297"/>
      <c r="CS48" s="297"/>
      <c r="CT48" s="297"/>
      <c r="CU48" s="2"/>
      <c r="CV48" s="2"/>
      <c r="CW48" s="2"/>
      <c r="CX48" s="2"/>
      <c r="CY48" s="2"/>
      <c r="CZ48" s="2"/>
      <c r="DA48" s="2"/>
      <c r="DB48" s="2"/>
    </row>
    <row r="49" spans="3:106" ht="16.5" customHeight="1">
      <c r="C49" s="91"/>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c r="AY49" s="251"/>
      <c r="AZ49" s="297"/>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873"/>
      <c r="CF49" s="873"/>
      <c r="CG49" s="873"/>
      <c r="CH49" s="873"/>
      <c r="CI49" s="873"/>
      <c r="CJ49" s="873"/>
      <c r="CK49" s="873"/>
      <c r="CL49" s="297"/>
      <c r="CM49" s="297"/>
      <c r="CN49" s="297"/>
      <c r="CO49" s="297"/>
      <c r="CP49" s="297"/>
      <c r="CQ49" s="297"/>
      <c r="CR49" s="297"/>
      <c r="CS49" s="297"/>
      <c r="CT49" s="297"/>
      <c r="CU49" s="2"/>
      <c r="CV49" s="2"/>
      <c r="CW49" s="2"/>
      <c r="CX49" s="2"/>
      <c r="CY49" s="2"/>
      <c r="CZ49" s="2"/>
      <c r="DA49" s="2"/>
      <c r="DB49" s="2"/>
    </row>
    <row r="50" spans="3:106" ht="16.5" customHeight="1">
      <c r="C50" s="91"/>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5"/>
      <c r="AY50" s="251"/>
      <c r="AZ50" s="297"/>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3"/>
      <c r="CF50" s="873"/>
      <c r="CG50" s="873"/>
      <c r="CH50" s="873"/>
      <c r="CI50" s="873"/>
      <c r="CJ50" s="873"/>
      <c r="CK50" s="873"/>
      <c r="CL50" s="297"/>
      <c r="CM50" s="297"/>
      <c r="CN50" s="297"/>
      <c r="CO50" s="297"/>
      <c r="CP50" s="297"/>
      <c r="CQ50" s="297"/>
      <c r="CR50" s="297"/>
      <c r="CS50" s="297"/>
      <c r="CT50" s="297"/>
      <c r="CU50" s="2"/>
      <c r="CV50" s="2"/>
      <c r="CW50" s="2"/>
      <c r="CX50" s="2"/>
      <c r="CY50" s="2"/>
      <c r="CZ50" s="2"/>
      <c r="DA50" s="2"/>
      <c r="DB50" s="2"/>
    </row>
    <row r="51" spans="3:106" ht="16.5" customHeight="1">
      <c r="C51" s="91"/>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251"/>
      <c r="AZ51" s="297"/>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873"/>
      <c r="CF51" s="873"/>
      <c r="CG51" s="873"/>
      <c r="CH51" s="873"/>
      <c r="CI51" s="873"/>
      <c r="CJ51" s="873"/>
      <c r="CK51" s="873"/>
      <c r="CL51" s="297"/>
      <c r="CM51" s="297"/>
      <c r="CN51" s="297"/>
      <c r="CO51" s="297"/>
      <c r="CP51" s="297"/>
      <c r="CQ51" s="297"/>
      <c r="CR51" s="297"/>
      <c r="CS51" s="297"/>
      <c r="CT51" s="297"/>
      <c r="CU51" s="2"/>
      <c r="CV51" s="2"/>
      <c r="CW51" s="2"/>
      <c r="CX51" s="2"/>
      <c r="CY51" s="2"/>
      <c r="CZ51" s="2"/>
      <c r="DA51" s="2"/>
      <c r="DB51" s="2"/>
    </row>
    <row r="52" spans="3:106" ht="16.5" customHeight="1">
      <c r="C52" s="91"/>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5"/>
      <c r="AY52" s="251"/>
      <c r="AZ52" s="297"/>
      <c r="BA52" s="873"/>
      <c r="BB52" s="873"/>
      <c r="BC52" s="873"/>
      <c r="BD52" s="873"/>
      <c r="BE52" s="873"/>
      <c r="BF52" s="873"/>
      <c r="BG52" s="873"/>
      <c r="BH52" s="873"/>
      <c r="BI52" s="873"/>
      <c r="BJ52" s="873"/>
      <c r="BK52" s="873"/>
      <c r="BL52" s="873"/>
      <c r="BM52" s="873"/>
      <c r="BN52" s="873"/>
      <c r="BO52" s="873"/>
      <c r="BP52" s="873"/>
      <c r="BQ52" s="873"/>
      <c r="BR52" s="873"/>
      <c r="BS52" s="873"/>
      <c r="BT52" s="873"/>
      <c r="BU52" s="873"/>
      <c r="BV52" s="873"/>
      <c r="BW52" s="873"/>
      <c r="BX52" s="873"/>
      <c r="BY52" s="873"/>
      <c r="BZ52" s="873"/>
      <c r="CA52" s="873"/>
      <c r="CB52" s="873"/>
      <c r="CC52" s="873"/>
      <c r="CD52" s="873"/>
      <c r="CE52" s="873"/>
      <c r="CF52" s="873"/>
      <c r="CG52" s="873"/>
      <c r="CH52" s="873"/>
      <c r="CI52" s="873"/>
      <c r="CJ52" s="873"/>
      <c r="CK52" s="873"/>
      <c r="CL52" s="297"/>
      <c r="CM52" s="297"/>
      <c r="CN52" s="297"/>
      <c r="CO52" s="297"/>
      <c r="CP52" s="297"/>
      <c r="CQ52" s="297"/>
      <c r="CR52" s="297"/>
      <c r="CS52" s="297"/>
      <c r="CT52" s="297"/>
      <c r="CU52" s="2"/>
      <c r="CV52" s="2"/>
      <c r="CW52" s="2"/>
      <c r="CX52" s="2"/>
      <c r="CY52" s="2"/>
      <c r="CZ52" s="2"/>
      <c r="DA52" s="2"/>
      <c r="DB52" s="2"/>
    </row>
    <row r="53" spans="3:106" ht="16.5" customHeight="1">
      <c r="C53" s="9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35"/>
      <c r="AY53" s="251"/>
      <c r="AZ53" s="297"/>
      <c r="BA53" s="873"/>
      <c r="BB53" s="873"/>
      <c r="BC53" s="873"/>
      <c r="BD53" s="873"/>
      <c r="BE53" s="873"/>
      <c r="BF53" s="873"/>
      <c r="BG53" s="873"/>
      <c r="BH53" s="873"/>
      <c r="BI53" s="873"/>
      <c r="BJ53" s="873"/>
      <c r="BK53" s="873"/>
      <c r="BL53" s="873"/>
      <c r="BM53" s="873"/>
      <c r="BN53" s="873"/>
      <c r="BO53" s="873"/>
      <c r="BP53" s="873"/>
      <c r="BQ53" s="873"/>
      <c r="BR53" s="873"/>
      <c r="BS53" s="873"/>
      <c r="BT53" s="873"/>
      <c r="BU53" s="873"/>
      <c r="BV53" s="873"/>
      <c r="BW53" s="873"/>
      <c r="BX53" s="873"/>
      <c r="BY53" s="873"/>
      <c r="BZ53" s="873"/>
      <c r="CA53" s="873"/>
      <c r="CB53" s="873"/>
      <c r="CC53" s="873"/>
      <c r="CD53" s="873"/>
      <c r="CE53" s="873"/>
      <c r="CF53" s="873"/>
      <c r="CG53" s="873"/>
      <c r="CH53" s="873"/>
      <c r="CI53" s="873"/>
      <c r="CJ53" s="873"/>
      <c r="CK53" s="873"/>
      <c r="CL53" s="297"/>
      <c r="CM53" s="297"/>
      <c r="CN53" s="297"/>
      <c r="CO53" s="297"/>
      <c r="CP53" s="297"/>
      <c r="CQ53" s="297"/>
      <c r="CR53" s="297"/>
      <c r="CS53" s="297"/>
      <c r="CT53" s="297"/>
      <c r="CU53" s="2"/>
      <c r="CV53" s="2"/>
      <c r="CW53" s="2"/>
      <c r="CX53" s="2"/>
      <c r="CY53" s="2"/>
      <c r="CZ53" s="2"/>
      <c r="DA53" s="2"/>
      <c r="DB53" s="2"/>
    </row>
    <row r="54" spans="3:106" ht="16.5" customHeight="1">
      <c r="C54" s="91"/>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251"/>
      <c r="AZ54" s="297"/>
      <c r="BA54" s="873"/>
      <c r="BB54" s="873"/>
      <c r="BC54" s="873"/>
      <c r="BD54" s="873"/>
      <c r="BE54" s="873"/>
      <c r="BF54" s="873"/>
      <c r="BG54" s="873"/>
      <c r="BH54" s="873"/>
      <c r="BI54" s="873"/>
      <c r="BJ54" s="873"/>
      <c r="BK54" s="873"/>
      <c r="BL54" s="873"/>
      <c r="BM54" s="873"/>
      <c r="BN54" s="873"/>
      <c r="BO54" s="873"/>
      <c r="BP54" s="873"/>
      <c r="BQ54" s="873"/>
      <c r="BR54" s="873"/>
      <c r="BS54" s="873"/>
      <c r="BT54" s="873"/>
      <c r="BU54" s="873"/>
      <c r="BV54" s="873"/>
      <c r="BW54" s="873"/>
      <c r="BX54" s="873"/>
      <c r="BY54" s="873"/>
      <c r="BZ54" s="873"/>
      <c r="CA54" s="873"/>
      <c r="CB54" s="873"/>
      <c r="CC54" s="873"/>
      <c r="CD54" s="873"/>
      <c r="CE54" s="873"/>
      <c r="CF54" s="873"/>
      <c r="CG54" s="873"/>
      <c r="CH54" s="873"/>
      <c r="CI54" s="873"/>
      <c r="CJ54" s="873"/>
      <c r="CK54" s="873"/>
      <c r="CL54" s="297"/>
      <c r="CM54" s="297"/>
      <c r="CN54" s="297"/>
      <c r="CO54" s="297"/>
      <c r="CP54" s="297"/>
      <c r="CQ54" s="297"/>
      <c r="CR54" s="297"/>
      <c r="CS54" s="297"/>
      <c r="CT54" s="297"/>
      <c r="CU54" s="2"/>
      <c r="CV54" s="2"/>
      <c r="CW54" s="2"/>
      <c r="CX54" s="2"/>
      <c r="CY54" s="2"/>
      <c r="CZ54" s="2"/>
      <c r="DA54" s="2"/>
      <c r="DB54" s="2"/>
    </row>
    <row r="55" spans="3:106" ht="16.5" customHeight="1">
      <c r="C55" s="91"/>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5"/>
      <c r="AY55" s="251"/>
      <c r="AZ55" s="297"/>
      <c r="BA55" s="873"/>
      <c r="BB55" s="873"/>
      <c r="BC55" s="873"/>
      <c r="BD55" s="873"/>
      <c r="BE55" s="873"/>
      <c r="BF55" s="873"/>
      <c r="BG55" s="873"/>
      <c r="BH55" s="873"/>
      <c r="BI55" s="873"/>
      <c r="BJ55" s="873"/>
      <c r="BK55" s="873"/>
      <c r="BL55" s="873"/>
      <c r="BM55" s="873"/>
      <c r="BN55" s="873"/>
      <c r="BO55" s="873"/>
      <c r="BP55" s="873"/>
      <c r="BQ55" s="873"/>
      <c r="BR55" s="873"/>
      <c r="BS55" s="873"/>
      <c r="BT55" s="873"/>
      <c r="BU55" s="873"/>
      <c r="BV55" s="873"/>
      <c r="BW55" s="873"/>
      <c r="BX55" s="873"/>
      <c r="BY55" s="873"/>
      <c r="BZ55" s="873"/>
      <c r="CA55" s="873"/>
      <c r="CB55" s="873"/>
      <c r="CC55" s="873"/>
      <c r="CD55" s="873"/>
      <c r="CE55" s="873"/>
      <c r="CF55" s="873"/>
      <c r="CG55" s="873"/>
      <c r="CH55" s="873"/>
      <c r="CI55" s="873"/>
      <c r="CJ55" s="873"/>
      <c r="CK55" s="873"/>
      <c r="CL55" s="297"/>
      <c r="CM55" s="297"/>
      <c r="CN55" s="297"/>
      <c r="CO55" s="297"/>
      <c r="CP55" s="297"/>
      <c r="CQ55" s="297"/>
      <c r="CR55" s="297"/>
      <c r="CS55" s="297"/>
      <c r="CT55" s="297"/>
      <c r="CU55" s="2"/>
      <c r="CV55" s="2"/>
      <c r="CW55" s="2"/>
      <c r="CX55" s="2"/>
      <c r="CY55" s="2"/>
      <c r="CZ55" s="2"/>
      <c r="DA55" s="2"/>
      <c r="DB55" s="2"/>
    </row>
    <row r="56" spans="3:106" ht="16.5" customHeight="1">
      <c r="C56" s="91"/>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251"/>
      <c r="AZ56" s="297"/>
      <c r="BA56" s="873"/>
      <c r="BB56" s="873"/>
      <c r="BC56" s="873"/>
      <c r="BD56" s="873"/>
      <c r="BE56" s="873"/>
      <c r="BF56" s="873"/>
      <c r="BG56" s="873"/>
      <c r="BH56" s="873"/>
      <c r="BI56" s="873"/>
      <c r="BJ56" s="873"/>
      <c r="BK56" s="873"/>
      <c r="BL56" s="873"/>
      <c r="BM56" s="873"/>
      <c r="BN56" s="873"/>
      <c r="BO56" s="873"/>
      <c r="BP56" s="873"/>
      <c r="BQ56" s="873"/>
      <c r="BR56" s="873"/>
      <c r="BS56" s="873"/>
      <c r="BT56" s="873"/>
      <c r="BU56" s="873"/>
      <c r="BV56" s="873"/>
      <c r="BW56" s="873"/>
      <c r="BX56" s="873"/>
      <c r="BY56" s="873"/>
      <c r="BZ56" s="873"/>
      <c r="CA56" s="873"/>
      <c r="CB56" s="873"/>
      <c r="CC56" s="873"/>
      <c r="CD56" s="873"/>
      <c r="CE56" s="873"/>
      <c r="CF56" s="873"/>
      <c r="CG56" s="873"/>
      <c r="CH56" s="873"/>
      <c r="CI56" s="873"/>
      <c r="CJ56" s="873"/>
      <c r="CK56" s="873"/>
      <c r="CL56" s="297"/>
      <c r="CM56" s="297"/>
      <c r="CN56" s="297"/>
      <c r="CO56" s="297"/>
      <c r="CP56" s="297"/>
      <c r="CQ56" s="297"/>
      <c r="CR56" s="297"/>
      <c r="CS56" s="297"/>
      <c r="CT56" s="297"/>
      <c r="CU56" s="2"/>
      <c r="CV56" s="2"/>
      <c r="CW56" s="2"/>
      <c r="CX56" s="2"/>
      <c r="CY56" s="2"/>
      <c r="CZ56" s="2"/>
      <c r="DA56" s="2"/>
      <c r="DB56" s="2"/>
    </row>
    <row r="57" spans="3:106" ht="16.5" customHeight="1">
      <c r="C57" s="92"/>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1"/>
      <c r="AY57" s="251"/>
      <c r="AZ57" s="297"/>
      <c r="BA57" s="873"/>
      <c r="BB57" s="873"/>
      <c r="BC57" s="873"/>
      <c r="BD57" s="873"/>
      <c r="BE57" s="873"/>
      <c r="BF57" s="873"/>
      <c r="BG57" s="873"/>
      <c r="BH57" s="873"/>
      <c r="BI57" s="873"/>
      <c r="BJ57" s="873"/>
      <c r="BK57" s="873"/>
      <c r="BL57" s="873"/>
      <c r="BM57" s="873"/>
      <c r="BN57" s="873"/>
      <c r="BO57" s="873"/>
      <c r="BP57" s="873"/>
      <c r="BQ57" s="873"/>
      <c r="BR57" s="873"/>
      <c r="BS57" s="873"/>
      <c r="BT57" s="873"/>
      <c r="BU57" s="873"/>
      <c r="BV57" s="873"/>
      <c r="BW57" s="873"/>
      <c r="BX57" s="873"/>
      <c r="BY57" s="873"/>
      <c r="BZ57" s="873"/>
      <c r="CA57" s="873"/>
      <c r="CB57" s="873"/>
      <c r="CC57" s="873"/>
      <c r="CD57" s="873"/>
      <c r="CE57" s="873"/>
      <c r="CF57" s="873"/>
      <c r="CG57" s="873"/>
      <c r="CH57" s="873"/>
      <c r="CI57" s="873"/>
      <c r="CJ57" s="873"/>
      <c r="CK57" s="873"/>
      <c r="CL57" s="297"/>
      <c r="CM57" s="297"/>
      <c r="CN57" s="297"/>
      <c r="CO57" s="297"/>
      <c r="CP57" s="297"/>
      <c r="CQ57" s="297"/>
      <c r="CR57" s="297"/>
      <c r="CS57" s="297"/>
      <c r="CT57" s="297"/>
      <c r="CU57" s="2"/>
      <c r="CV57" s="2"/>
      <c r="CW57" s="2"/>
      <c r="CX57" s="2"/>
      <c r="CY57" s="2"/>
      <c r="CZ57" s="2"/>
      <c r="DA57" s="2"/>
      <c r="DB57" s="2"/>
    </row>
    <row r="58" spans="3:106" ht="12.75">
      <c r="C58" s="16"/>
      <c r="D58" s="833"/>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251"/>
      <c r="BA58" s="872"/>
      <c r="BB58" s="872"/>
      <c r="BC58" s="872"/>
      <c r="BD58" s="872"/>
      <c r="BE58" s="872"/>
      <c r="BF58" s="872"/>
      <c r="BG58" s="872"/>
      <c r="BH58" s="872"/>
      <c r="BI58" s="872"/>
      <c r="BJ58" s="872"/>
      <c r="BK58" s="872"/>
      <c r="BL58" s="872"/>
      <c r="BM58" s="872"/>
      <c r="BN58" s="872"/>
      <c r="BO58" s="872"/>
      <c r="BP58" s="872"/>
      <c r="BQ58" s="872"/>
      <c r="BR58" s="872"/>
      <c r="BS58" s="872"/>
      <c r="BT58" s="872"/>
      <c r="BU58" s="872"/>
      <c r="BV58" s="872"/>
      <c r="BW58" s="872"/>
      <c r="BX58" s="872"/>
      <c r="BY58" s="872"/>
      <c r="BZ58" s="872"/>
      <c r="CA58" s="872"/>
      <c r="CB58" s="872"/>
      <c r="CC58" s="872"/>
      <c r="CD58" s="872"/>
      <c r="CE58" s="872"/>
      <c r="CF58" s="872"/>
      <c r="CG58" s="872"/>
      <c r="CH58" s="872"/>
      <c r="CI58" s="872"/>
      <c r="CJ58" s="872"/>
      <c r="CK58" s="872"/>
      <c r="CL58" s="297"/>
      <c r="CM58" s="297"/>
      <c r="CN58" s="297"/>
      <c r="CO58" s="297"/>
      <c r="CP58" s="297"/>
      <c r="CQ58" s="297"/>
      <c r="CR58" s="297"/>
      <c r="CS58" s="297"/>
      <c r="CT58" s="297"/>
      <c r="CU58" s="2"/>
      <c r="CV58" s="2"/>
      <c r="CW58" s="2"/>
      <c r="CX58" s="2"/>
      <c r="CY58" s="2"/>
      <c r="CZ58" s="2"/>
      <c r="DA58" s="2"/>
      <c r="DB58" s="2"/>
    </row>
    <row r="59" spans="51:106" ht="12.75">
      <c r="AY59" s="250"/>
      <c r="BA59" s="297"/>
      <c r="BB59" s="297"/>
      <c r="BC59" s="297"/>
      <c r="BD59" s="348"/>
      <c r="BE59" s="330"/>
      <c r="BF59" s="348"/>
      <c r="BG59" s="330"/>
      <c r="BH59" s="348"/>
      <c r="BI59" s="330"/>
      <c r="BJ59" s="348"/>
      <c r="BK59" s="330"/>
      <c r="BL59" s="348"/>
      <c r="BM59" s="330"/>
      <c r="BN59" s="348"/>
      <c r="BO59" s="330"/>
      <c r="BP59" s="348"/>
      <c r="BQ59" s="330"/>
      <c r="BR59" s="348"/>
      <c r="BS59" s="330"/>
      <c r="BT59" s="348"/>
      <c r="BU59" s="330"/>
      <c r="BV59" s="348"/>
      <c r="BW59" s="330"/>
      <c r="BX59" s="348"/>
      <c r="BY59" s="330"/>
      <c r="BZ59" s="348"/>
      <c r="CA59" s="330"/>
      <c r="CB59" s="348"/>
      <c r="CC59" s="330"/>
      <c r="CD59" s="348"/>
      <c r="CE59" s="330"/>
      <c r="CF59" s="348"/>
      <c r="CG59" s="330"/>
      <c r="CH59" s="348"/>
      <c r="CI59" s="330"/>
      <c r="CJ59" s="348"/>
      <c r="CK59" s="330"/>
      <c r="CL59" s="297"/>
      <c r="CM59" s="297"/>
      <c r="CN59" s="297"/>
      <c r="CO59" s="330"/>
      <c r="CP59" s="348"/>
      <c r="CQ59" s="330"/>
      <c r="CR59" s="297"/>
      <c r="CS59" s="297"/>
      <c r="CT59" s="297"/>
      <c r="CU59" s="2"/>
      <c r="CV59" s="2"/>
      <c r="CW59" s="2"/>
      <c r="CX59" s="2"/>
      <c r="CY59" s="2"/>
      <c r="CZ59" s="2"/>
      <c r="DA59" s="2"/>
      <c r="DB59" s="2"/>
    </row>
    <row r="60" spans="53:106" ht="12.75">
      <c r="BA60" s="297"/>
      <c r="BB60" s="297"/>
      <c r="BC60" s="297"/>
      <c r="BD60" s="348"/>
      <c r="BE60" s="330"/>
      <c r="BF60" s="348"/>
      <c r="BG60" s="330"/>
      <c r="BH60" s="348"/>
      <c r="BI60" s="330"/>
      <c r="BJ60" s="348"/>
      <c r="BK60" s="330"/>
      <c r="BL60" s="348"/>
      <c r="BM60" s="330"/>
      <c r="BN60" s="348"/>
      <c r="BO60" s="330"/>
      <c r="BP60" s="348"/>
      <c r="BQ60" s="330"/>
      <c r="BR60" s="348"/>
      <c r="BS60" s="330"/>
      <c r="BT60" s="348"/>
      <c r="BU60" s="330"/>
      <c r="BV60" s="348"/>
      <c r="BW60" s="330"/>
      <c r="BX60" s="348"/>
      <c r="BY60" s="330"/>
      <c r="BZ60" s="348"/>
      <c r="CA60" s="330"/>
      <c r="CB60" s="348"/>
      <c r="CC60" s="330"/>
      <c r="CD60" s="348"/>
      <c r="CE60" s="330"/>
      <c r="CF60" s="348"/>
      <c r="CG60" s="330"/>
      <c r="CH60" s="348"/>
      <c r="CI60" s="330"/>
      <c r="CJ60" s="348"/>
      <c r="CK60" s="330"/>
      <c r="CL60" s="297"/>
      <c r="CM60" s="297"/>
      <c r="CN60" s="297"/>
      <c r="CO60" s="330"/>
      <c r="CP60" s="348"/>
      <c r="CQ60" s="330"/>
      <c r="CR60" s="297"/>
      <c r="CS60" s="297"/>
      <c r="CT60" s="297"/>
      <c r="CU60" s="2"/>
      <c r="CV60" s="2"/>
      <c r="CW60" s="2"/>
      <c r="CX60" s="2"/>
      <c r="CY60" s="2"/>
      <c r="CZ60" s="2"/>
      <c r="DA60" s="2"/>
      <c r="DB60" s="2"/>
    </row>
    <row r="61" spans="53:106" ht="12.75">
      <c r="BA61" s="297"/>
      <c r="BB61" s="297"/>
      <c r="BC61" s="297"/>
      <c r="BD61" s="348"/>
      <c r="BE61" s="330"/>
      <c r="BF61" s="348"/>
      <c r="BG61" s="330"/>
      <c r="BH61" s="348"/>
      <c r="BI61" s="330"/>
      <c r="BJ61" s="348"/>
      <c r="BK61" s="330"/>
      <c r="BL61" s="348"/>
      <c r="BM61" s="330"/>
      <c r="BN61" s="348"/>
      <c r="BO61" s="330"/>
      <c r="BP61" s="348"/>
      <c r="BQ61" s="330"/>
      <c r="BR61" s="348"/>
      <c r="BS61" s="330"/>
      <c r="BT61" s="348"/>
      <c r="BU61" s="330"/>
      <c r="BV61" s="348"/>
      <c r="BW61" s="330"/>
      <c r="BX61" s="348"/>
      <c r="BY61" s="330"/>
      <c r="BZ61" s="348"/>
      <c r="CA61" s="330"/>
      <c r="CB61" s="348"/>
      <c r="CC61" s="330"/>
      <c r="CD61" s="348"/>
      <c r="CE61" s="330"/>
      <c r="CF61" s="348"/>
      <c r="CG61" s="330"/>
      <c r="CH61" s="348"/>
      <c r="CI61" s="330"/>
      <c r="CJ61" s="348"/>
      <c r="CK61" s="330"/>
      <c r="CL61" s="297"/>
      <c r="CM61" s="297"/>
      <c r="CN61" s="297"/>
      <c r="CO61" s="330"/>
      <c r="CP61" s="348"/>
      <c r="CQ61" s="330"/>
      <c r="CR61" s="297"/>
      <c r="CS61" s="297"/>
      <c r="CT61" s="297"/>
      <c r="CU61" s="2"/>
      <c r="CV61" s="2"/>
      <c r="CW61" s="2"/>
      <c r="CX61" s="2"/>
      <c r="CY61" s="2"/>
      <c r="CZ61" s="2"/>
      <c r="DA61" s="2"/>
      <c r="DB61" s="2"/>
    </row>
    <row r="62" spans="53:106" ht="12.75">
      <c r="BA62" s="297"/>
      <c r="BB62" s="297"/>
      <c r="BC62" s="297"/>
      <c r="BD62" s="348"/>
      <c r="BE62" s="330"/>
      <c r="BF62" s="348"/>
      <c r="BG62" s="330"/>
      <c r="BH62" s="348"/>
      <c r="BI62" s="330"/>
      <c r="BJ62" s="348"/>
      <c r="BK62" s="330"/>
      <c r="BL62" s="348"/>
      <c r="BM62" s="330"/>
      <c r="BN62" s="348"/>
      <c r="BO62" s="330"/>
      <c r="BP62" s="348"/>
      <c r="BQ62" s="330"/>
      <c r="BR62" s="348"/>
      <c r="BS62" s="330"/>
      <c r="BT62" s="348"/>
      <c r="BU62" s="330"/>
      <c r="BV62" s="348"/>
      <c r="BW62" s="330"/>
      <c r="BX62" s="348"/>
      <c r="BY62" s="330"/>
      <c r="BZ62" s="348"/>
      <c r="CA62" s="330"/>
      <c r="CB62" s="348"/>
      <c r="CC62" s="330"/>
      <c r="CD62" s="348"/>
      <c r="CE62" s="330"/>
      <c r="CF62" s="348"/>
      <c r="CG62" s="330"/>
      <c r="CH62" s="348"/>
      <c r="CI62" s="330"/>
      <c r="CJ62" s="348"/>
      <c r="CK62" s="330"/>
      <c r="CL62" s="297"/>
      <c r="CM62" s="297"/>
      <c r="CN62" s="297"/>
      <c r="CO62" s="330"/>
      <c r="CP62" s="348"/>
      <c r="CQ62" s="330"/>
      <c r="CR62" s="297"/>
      <c r="CS62" s="297"/>
      <c r="CT62" s="297"/>
      <c r="CU62" s="2"/>
      <c r="CV62" s="2"/>
      <c r="CW62" s="2"/>
      <c r="CX62" s="2"/>
      <c r="CY62" s="2"/>
      <c r="CZ62" s="2"/>
      <c r="DA62" s="2"/>
      <c r="DB62" s="2"/>
    </row>
    <row r="63" spans="53:106" ht="12.75">
      <c r="BA63" s="297"/>
      <c r="BB63" s="297"/>
      <c r="BC63" s="297"/>
      <c r="BD63" s="348"/>
      <c r="BE63" s="330"/>
      <c r="BF63" s="348"/>
      <c r="BG63" s="330"/>
      <c r="BH63" s="348"/>
      <c r="BI63" s="330"/>
      <c r="BJ63" s="348"/>
      <c r="BK63" s="330"/>
      <c r="BL63" s="348"/>
      <c r="BM63" s="330"/>
      <c r="BN63" s="348"/>
      <c r="BO63" s="330"/>
      <c r="BP63" s="348"/>
      <c r="BQ63" s="330"/>
      <c r="BR63" s="348"/>
      <c r="BS63" s="330"/>
      <c r="BT63" s="348"/>
      <c r="BU63" s="330"/>
      <c r="BV63" s="348"/>
      <c r="BW63" s="330"/>
      <c r="BX63" s="348"/>
      <c r="BY63" s="330"/>
      <c r="BZ63" s="348"/>
      <c r="CA63" s="330"/>
      <c r="CB63" s="348"/>
      <c r="CC63" s="330"/>
      <c r="CD63" s="348"/>
      <c r="CE63" s="330"/>
      <c r="CF63" s="348"/>
      <c r="CG63" s="330"/>
      <c r="CH63" s="348"/>
      <c r="CI63" s="330"/>
      <c r="CJ63" s="348"/>
      <c r="CK63" s="330"/>
      <c r="CL63" s="297"/>
      <c r="CM63" s="297"/>
      <c r="CN63" s="297"/>
      <c r="CO63" s="330"/>
      <c r="CP63" s="348"/>
      <c r="CQ63" s="330"/>
      <c r="CR63" s="297"/>
      <c r="CS63" s="297"/>
      <c r="CT63" s="297"/>
      <c r="CU63" s="2"/>
      <c r="CV63" s="2"/>
      <c r="CW63" s="2"/>
      <c r="CX63" s="2"/>
      <c r="CY63" s="2"/>
      <c r="CZ63" s="2"/>
      <c r="DA63" s="2"/>
      <c r="DB63" s="2"/>
    </row>
    <row r="64" spans="53:106" ht="12.75">
      <c r="BA64" s="297"/>
      <c r="BB64" s="297"/>
      <c r="BC64" s="297"/>
      <c r="BD64" s="348"/>
      <c r="BE64" s="330"/>
      <c r="BF64" s="348"/>
      <c r="BG64" s="330"/>
      <c r="BH64" s="348"/>
      <c r="BI64" s="330"/>
      <c r="BJ64" s="348"/>
      <c r="BK64" s="330"/>
      <c r="BL64" s="348"/>
      <c r="BM64" s="330"/>
      <c r="BN64" s="348"/>
      <c r="BO64" s="330"/>
      <c r="BP64" s="348"/>
      <c r="BQ64" s="330"/>
      <c r="BR64" s="348"/>
      <c r="BS64" s="330"/>
      <c r="BT64" s="348"/>
      <c r="BU64" s="330"/>
      <c r="BV64" s="348"/>
      <c r="BW64" s="330"/>
      <c r="BX64" s="348"/>
      <c r="BY64" s="330"/>
      <c r="BZ64" s="348"/>
      <c r="CA64" s="330"/>
      <c r="CB64" s="348"/>
      <c r="CC64" s="330"/>
      <c r="CD64" s="348"/>
      <c r="CE64" s="330"/>
      <c r="CF64" s="348"/>
      <c r="CG64" s="330"/>
      <c r="CH64" s="348"/>
      <c r="CI64" s="330"/>
      <c r="CJ64" s="348"/>
      <c r="CK64" s="330"/>
      <c r="CL64" s="297"/>
      <c r="CM64" s="297"/>
      <c r="CN64" s="297"/>
      <c r="CO64" s="330"/>
      <c r="CP64" s="348"/>
      <c r="CQ64" s="330"/>
      <c r="CR64" s="297"/>
      <c r="CS64" s="297"/>
      <c r="CT64" s="297"/>
      <c r="CU64" s="2"/>
      <c r="CV64" s="2"/>
      <c r="CW64" s="2"/>
      <c r="CX64" s="2"/>
      <c r="CY64" s="2"/>
      <c r="CZ64" s="2"/>
      <c r="DA64" s="2"/>
      <c r="DB64" s="2"/>
    </row>
    <row r="65" spans="53:106" ht="12.75">
      <c r="BA65" s="297"/>
      <c r="BB65" s="297"/>
      <c r="BC65" s="297"/>
      <c r="BD65" s="348"/>
      <c r="BE65" s="330"/>
      <c r="BF65" s="348"/>
      <c r="BG65" s="330"/>
      <c r="BH65" s="348"/>
      <c r="BI65" s="330"/>
      <c r="BJ65" s="348"/>
      <c r="BK65" s="330"/>
      <c r="BL65" s="348"/>
      <c r="BM65" s="330"/>
      <c r="BN65" s="348"/>
      <c r="BO65" s="330"/>
      <c r="BP65" s="348"/>
      <c r="BQ65" s="330"/>
      <c r="BR65" s="348"/>
      <c r="BS65" s="330"/>
      <c r="BT65" s="348"/>
      <c r="BU65" s="330"/>
      <c r="BV65" s="348"/>
      <c r="BW65" s="330"/>
      <c r="BX65" s="348"/>
      <c r="BY65" s="330"/>
      <c r="BZ65" s="348"/>
      <c r="CA65" s="330"/>
      <c r="CB65" s="348"/>
      <c r="CC65" s="330"/>
      <c r="CD65" s="348"/>
      <c r="CE65" s="330"/>
      <c r="CF65" s="348"/>
      <c r="CG65" s="330"/>
      <c r="CH65" s="348"/>
      <c r="CI65" s="330"/>
      <c r="CJ65" s="348"/>
      <c r="CK65" s="330"/>
      <c r="CL65" s="297"/>
      <c r="CM65" s="297"/>
      <c r="CN65" s="297"/>
      <c r="CO65" s="330"/>
      <c r="CP65" s="348"/>
      <c r="CQ65" s="330"/>
      <c r="CR65" s="297"/>
      <c r="CS65" s="297"/>
      <c r="CT65" s="297"/>
      <c r="CU65" s="2"/>
      <c r="CV65" s="2"/>
      <c r="CW65" s="2"/>
      <c r="CX65" s="2"/>
      <c r="CY65" s="2"/>
      <c r="CZ65" s="2"/>
      <c r="DA65" s="2"/>
      <c r="DB65" s="2"/>
    </row>
    <row r="66" spans="53:106" ht="12.75">
      <c r="BA66" s="297"/>
      <c r="BB66" s="297"/>
      <c r="BC66" s="297"/>
      <c r="BD66" s="348"/>
      <c r="BE66" s="330"/>
      <c r="BF66" s="348"/>
      <c r="BG66" s="330"/>
      <c r="BH66" s="348"/>
      <c r="BI66" s="330"/>
      <c r="BJ66" s="348"/>
      <c r="BK66" s="330"/>
      <c r="BL66" s="348"/>
      <c r="BM66" s="330"/>
      <c r="BN66" s="348"/>
      <c r="BO66" s="330"/>
      <c r="BP66" s="348"/>
      <c r="BQ66" s="330"/>
      <c r="BR66" s="348"/>
      <c r="BS66" s="330"/>
      <c r="BT66" s="348"/>
      <c r="BU66" s="330"/>
      <c r="BV66" s="348"/>
      <c r="BW66" s="330"/>
      <c r="BX66" s="348"/>
      <c r="BY66" s="330"/>
      <c r="BZ66" s="348"/>
      <c r="CA66" s="330"/>
      <c r="CB66" s="348"/>
      <c r="CC66" s="330"/>
      <c r="CD66" s="348"/>
      <c r="CE66" s="330"/>
      <c r="CF66" s="348"/>
      <c r="CG66" s="330"/>
      <c r="CH66" s="348"/>
      <c r="CI66" s="330"/>
      <c r="CJ66" s="348"/>
      <c r="CK66" s="330"/>
      <c r="CL66" s="297"/>
      <c r="CM66" s="297"/>
      <c r="CN66" s="297"/>
      <c r="CO66" s="330"/>
      <c r="CP66" s="348"/>
      <c r="CQ66" s="330"/>
      <c r="CR66" s="297"/>
      <c r="CS66" s="297"/>
      <c r="CT66" s="297"/>
      <c r="CU66" s="2"/>
      <c r="CV66" s="2"/>
      <c r="CW66" s="2"/>
      <c r="CX66" s="2"/>
      <c r="CY66" s="2"/>
      <c r="CZ66" s="2"/>
      <c r="DA66" s="2"/>
      <c r="DB66" s="2"/>
    </row>
    <row r="67" spans="53:106" ht="12.75">
      <c r="BA67" s="297"/>
      <c r="BB67" s="297"/>
      <c r="BC67" s="297"/>
      <c r="BD67" s="348"/>
      <c r="BE67" s="330"/>
      <c r="BF67" s="348"/>
      <c r="BG67" s="330"/>
      <c r="BH67" s="348"/>
      <c r="BI67" s="330"/>
      <c r="BJ67" s="348"/>
      <c r="BK67" s="330"/>
      <c r="BL67" s="348"/>
      <c r="BM67" s="330"/>
      <c r="BN67" s="348"/>
      <c r="BO67" s="330"/>
      <c r="BP67" s="348"/>
      <c r="BQ67" s="330"/>
      <c r="BR67" s="348"/>
      <c r="BS67" s="330"/>
      <c r="BT67" s="348"/>
      <c r="BU67" s="330"/>
      <c r="BV67" s="348"/>
      <c r="BW67" s="330"/>
      <c r="BX67" s="348"/>
      <c r="BY67" s="330"/>
      <c r="BZ67" s="348"/>
      <c r="CA67" s="330"/>
      <c r="CB67" s="348"/>
      <c r="CC67" s="330"/>
      <c r="CD67" s="348"/>
      <c r="CE67" s="330"/>
      <c r="CF67" s="348"/>
      <c r="CG67" s="330"/>
      <c r="CH67" s="348"/>
      <c r="CI67" s="330"/>
      <c r="CJ67" s="348"/>
      <c r="CK67" s="330"/>
      <c r="CL67" s="297"/>
      <c r="CM67" s="297"/>
      <c r="CN67" s="297"/>
      <c r="CO67" s="330"/>
      <c r="CP67" s="348"/>
      <c r="CQ67" s="330"/>
      <c r="CR67" s="297"/>
      <c r="CS67" s="297"/>
      <c r="CT67" s="297"/>
      <c r="CU67" s="2"/>
      <c r="CV67" s="2"/>
      <c r="CW67" s="2"/>
      <c r="CX67" s="2"/>
      <c r="CY67" s="2"/>
      <c r="CZ67" s="2"/>
      <c r="DA67" s="2"/>
      <c r="DB67" s="2"/>
    </row>
    <row r="68" spans="53:106" ht="12.75">
      <c r="BA68" s="297"/>
      <c r="BB68" s="297"/>
      <c r="BC68" s="297"/>
      <c r="BD68" s="348"/>
      <c r="BE68" s="330"/>
      <c r="BF68" s="348"/>
      <c r="BG68" s="330"/>
      <c r="BH68" s="348"/>
      <c r="BI68" s="330"/>
      <c r="BJ68" s="348"/>
      <c r="BK68" s="330"/>
      <c r="BL68" s="348"/>
      <c r="BM68" s="330"/>
      <c r="BN68" s="348"/>
      <c r="BO68" s="330"/>
      <c r="BP68" s="348"/>
      <c r="BQ68" s="330"/>
      <c r="BR68" s="348"/>
      <c r="BS68" s="330"/>
      <c r="BT68" s="348"/>
      <c r="BU68" s="330"/>
      <c r="BV68" s="348"/>
      <c r="BW68" s="330"/>
      <c r="BX68" s="348"/>
      <c r="BY68" s="330"/>
      <c r="BZ68" s="348"/>
      <c r="CA68" s="330"/>
      <c r="CB68" s="348"/>
      <c r="CC68" s="330"/>
      <c r="CD68" s="348"/>
      <c r="CE68" s="330"/>
      <c r="CF68" s="348"/>
      <c r="CG68" s="330"/>
      <c r="CH68" s="348"/>
      <c r="CI68" s="330"/>
      <c r="CJ68" s="348"/>
      <c r="CK68" s="330"/>
      <c r="CL68" s="297"/>
      <c r="CM68" s="297"/>
      <c r="CN68" s="297"/>
      <c r="CO68" s="330"/>
      <c r="CP68" s="348"/>
      <c r="CQ68" s="330"/>
      <c r="CR68" s="297"/>
      <c r="CS68" s="297"/>
      <c r="CT68" s="297"/>
      <c r="CU68" s="2"/>
      <c r="CV68" s="2"/>
      <c r="CW68" s="2"/>
      <c r="CX68" s="2"/>
      <c r="CY68" s="2"/>
      <c r="CZ68" s="2"/>
      <c r="DA68" s="2"/>
      <c r="DB68" s="2"/>
    </row>
    <row r="69" spans="53:106" ht="12.75">
      <c r="BA69" s="297"/>
      <c r="BB69" s="297"/>
      <c r="BC69" s="297"/>
      <c r="BD69" s="348"/>
      <c r="BE69" s="330"/>
      <c r="BF69" s="348"/>
      <c r="BG69" s="330"/>
      <c r="BH69" s="348"/>
      <c r="BI69" s="330"/>
      <c r="BJ69" s="348"/>
      <c r="BK69" s="330"/>
      <c r="BL69" s="348"/>
      <c r="BM69" s="330"/>
      <c r="BN69" s="348"/>
      <c r="BO69" s="330"/>
      <c r="BP69" s="348"/>
      <c r="BQ69" s="330"/>
      <c r="BR69" s="348"/>
      <c r="BS69" s="330"/>
      <c r="BT69" s="348"/>
      <c r="BU69" s="330"/>
      <c r="BV69" s="348"/>
      <c r="BW69" s="330"/>
      <c r="BX69" s="348"/>
      <c r="BY69" s="330"/>
      <c r="BZ69" s="348"/>
      <c r="CA69" s="330"/>
      <c r="CB69" s="348"/>
      <c r="CC69" s="330"/>
      <c r="CD69" s="348"/>
      <c r="CE69" s="330"/>
      <c r="CF69" s="348"/>
      <c r="CG69" s="330"/>
      <c r="CH69" s="348"/>
      <c r="CI69" s="330"/>
      <c r="CJ69" s="348"/>
      <c r="CK69" s="330"/>
      <c r="CL69" s="297"/>
      <c r="CM69" s="297"/>
      <c r="CN69" s="297"/>
      <c r="CO69" s="330"/>
      <c r="CP69" s="348"/>
      <c r="CQ69" s="330"/>
      <c r="CR69" s="297"/>
      <c r="CS69" s="297"/>
      <c r="CT69" s="297"/>
      <c r="CU69" s="2"/>
      <c r="CV69" s="2"/>
      <c r="CW69" s="2"/>
      <c r="CX69" s="2"/>
      <c r="CY69" s="2"/>
      <c r="CZ69" s="2"/>
      <c r="DA69" s="2"/>
      <c r="DB69" s="2"/>
    </row>
    <row r="70" spans="53:106" ht="12.75">
      <c r="BA70" s="297"/>
      <c r="BB70" s="297"/>
      <c r="BC70" s="297"/>
      <c r="BD70" s="348"/>
      <c r="BE70" s="330"/>
      <c r="BF70" s="348"/>
      <c r="BG70" s="330"/>
      <c r="BH70" s="348"/>
      <c r="BI70" s="330"/>
      <c r="BJ70" s="348"/>
      <c r="BK70" s="330"/>
      <c r="BL70" s="348"/>
      <c r="BM70" s="330"/>
      <c r="BN70" s="348"/>
      <c r="BO70" s="330"/>
      <c r="BP70" s="348"/>
      <c r="BQ70" s="330"/>
      <c r="BR70" s="348"/>
      <c r="BS70" s="330"/>
      <c r="BT70" s="348"/>
      <c r="BU70" s="330"/>
      <c r="BV70" s="348"/>
      <c r="BW70" s="330"/>
      <c r="BX70" s="348"/>
      <c r="BY70" s="330"/>
      <c r="BZ70" s="348"/>
      <c r="CA70" s="330"/>
      <c r="CB70" s="348"/>
      <c r="CC70" s="330"/>
      <c r="CD70" s="348"/>
      <c r="CE70" s="330"/>
      <c r="CF70" s="348"/>
      <c r="CG70" s="330"/>
      <c r="CH70" s="348"/>
      <c r="CI70" s="330"/>
      <c r="CJ70" s="348"/>
      <c r="CK70" s="330"/>
      <c r="CL70" s="297"/>
      <c r="CM70" s="297"/>
      <c r="CN70" s="297"/>
      <c r="CO70" s="330"/>
      <c r="CP70" s="348"/>
      <c r="CQ70" s="330"/>
      <c r="CR70" s="297"/>
      <c r="CS70" s="297"/>
      <c r="CT70" s="297"/>
      <c r="CU70" s="2"/>
      <c r="CV70" s="2"/>
      <c r="CW70" s="2"/>
      <c r="CX70" s="2"/>
      <c r="CY70" s="2"/>
      <c r="CZ70" s="2"/>
      <c r="DA70" s="2"/>
      <c r="DB70" s="2"/>
    </row>
    <row r="71" spans="53:106" ht="12.75">
      <c r="BA71" s="297"/>
      <c r="BB71" s="297"/>
      <c r="BC71" s="297"/>
      <c r="BD71" s="348"/>
      <c r="BE71" s="330"/>
      <c r="BF71" s="348"/>
      <c r="BG71" s="330"/>
      <c r="BH71" s="348"/>
      <c r="BI71" s="330"/>
      <c r="BJ71" s="348"/>
      <c r="BK71" s="330"/>
      <c r="BL71" s="348"/>
      <c r="BM71" s="330"/>
      <c r="BN71" s="348"/>
      <c r="BO71" s="330"/>
      <c r="BP71" s="348"/>
      <c r="BQ71" s="330"/>
      <c r="BR71" s="348"/>
      <c r="BS71" s="330"/>
      <c r="BT71" s="348"/>
      <c r="BU71" s="330"/>
      <c r="BV71" s="348"/>
      <c r="BW71" s="330"/>
      <c r="BX71" s="348"/>
      <c r="BY71" s="330"/>
      <c r="BZ71" s="348"/>
      <c r="CA71" s="330"/>
      <c r="CB71" s="348"/>
      <c r="CC71" s="330"/>
      <c r="CD71" s="348"/>
      <c r="CE71" s="330"/>
      <c r="CF71" s="348"/>
      <c r="CG71" s="330"/>
      <c r="CH71" s="348"/>
      <c r="CI71" s="330"/>
      <c r="CJ71" s="348"/>
      <c r="CK71" s="330"/>
      <c r="CL71" s="297"/>
      <c r="CM71" s="297"/>
      <c r="CN71" s="297"/>
      <c r="CO71" s="330"/>
      <c r="CP71" s="348"/>
      <c r="CQ71" s="330"/>
      <c r="CR71" s="297"/>
      <c r="CS71" s="297"/>
      <c r="CT71" s="297"/>
      <c r="CU71" s="2"/>
      <c r="CV71" s="2"/>
      <c r="CW71" s="2"/>
      <c r="CX71" s="2"/>
      <c r="CY71" s="2"/>
      <c r="CZ71" s="2"/>
      <c r="DA71" s="2"/>
      <c r="DB71" s="2"/>
    </row>
    <row r="72" spans="53:106" ht="12.75">
      <c r="BA72" s="297"/>
      <c r="BB72" s="297"/>
      <c r="BC72" s="297"/>
      <c r="BD72" s="348"/>
      <c r="BE72" s="330"/>
      <c r="BF72" s="348"/>
      <c r="BG72" s="330"/>
      <c r="BH72" s="348"/>
      <c r="BI72" s="330"/>
      <c r="BJ72" s="348"/>
      <c r="BK72" s="330"/>
      <c r="BL72" s="348"/>
      <c r="BM72" s="330"/>
      <c r="BN72" s="348"/>
      <c r="BO72" s="330"/>
      <c r="BP72" s="348"/>
      <c r="BQ72" s="330"/>
      <c r="BR72" s="348"/>
      <c r="BS72" s="330"/>
      <c r="BT72" s="348"/>
      <c r="BU72" s="330"/>
      <c r="BV72" s="348"/>
      <c r="BW72" s="330"/>
      <c r="BX72" s="348"/>
      <c r="BY72" s="330"/>
      <c r="BZ72" s="348"/>
      <c r="CA72" s="330"/>
      <c r="CB72" s="348"/>
      <c r="CC72" s="330"/>
      <c r="CD72" s="348"/>
      <c r="CE72" s="330"/>
      <c r="CF72" s="348"/>
      <c r="CG72" s="330"/>
      <c r="CH72" s="348"/>
      <c r="CI72" s="330"/>
      <c r="CJ72" s="348"/>
      <c r="CK72" s="330"/>
      <c r="CL72" s="297"/>
      <c r="CM72" s="297"/>
      <c r="CN72" s="297"/>
      <c r="CO72" s="330"/>
      <c r="CP72" s="348"/>
      <c r="CQ72" s="330"/>
      <c r="CR72" s="297"/>
      <c r="CS72" s="297"/>
      <c r="CT72" s="297"/>
      <c r="CU72" s="2"/>
      <c r="CV72" s="2"/>
      <c r="CW72" s="2"/>
      <c r="CX72" s="2"/>
      <c r="CY72" s="2"/>
      <c r="CZ72" s="2"/>
      <c r="DA72" s="2"/>
      <c r="DB72" s="2"/>
    </row>
    <row r="73" spans="53:106" ht="12.75">
      <c r="BA73" s="297"/>
      <c r="BB73" s="297"/>
      <c r="BC73" s="297"/>
      <c r="BD73" s="348"/>
      <c r="BE73" s="330"/>
      <c r="BF73" s="348"/>
      <c r="BG73" s="330"/>
      <c r="BH73" s="348"/>
      <c r="BI73" s="330"/>
      <c r="BJ73" s="348"/>
      <c r="BK73" s="330"/>
      <c r="BL73" s="348"/>
      <c r="BM73" s="330"/>
      <c r="BN73" s="348"/>
      <c r="BO73" s="330"/>
      <c r="BP73" s="348"/>
      <c r="BQ73" s="330"/>
      <c r="BR73" s="348"/>
      <c r="BS73" s="330"/>
      <c r="BT73" s="348"/>
      <c r="BU73" s="330"/>
      <c r="BV73" s="348"/>
      <c r="BW73" s="330"/>
      <c r="BX73" s="348"/>
      <c r="BY73" s="330"/>
      <c r="BZ73" s="348"/>
      <c r="CA73" s="330"/>
      <c r="CB73" s="348"/>
      <c r="CC73" s="330"/>
      <c r="CD73" s="348"/>
      <c r="CE73" s="330"/>
      <c r="CF73" s="348"/>
      <c r="CG73" s="330"/>
      <c r="CH73" s="348"/>
      <c r="CI73" s="330"/>
      <c r="CJ73" s="348"/>
      <c r="CK73" s="330"/>
      <c r="CL73" s="297"/>
      <c r="CM73" s="297"/>
      <c r="CN73" s="297"/>
      <c r="CO73" s="330"/>
      <c r="CP73" s="348"/>
      <c r="CQ73" s="330"/>
      <c r="CR73" s="297"/>
      <c r="CS73" s="297"/>
      <c r="CT73" s="297"/>
      <c r="CU73" s="2"/>
      <c r="CV73" s="2"/>
      <c r="CW73" s="2"/>
      <c r="CX73" s="2"/>
      <c r="CY73" s="2"/>
      <c r="CZ73" s="2"/>
      <c r="DA73" s="2"/>
      <c r="DB73" s="2"/>
    </row>
    <row r="74" spans="53:106" ht="12.75">
      <c r="BA74" s="297"/>
      <c r="BB74" s="297"/>
      <c r="BC74" s="297"/>
      <c r="BD74" s="348"/>
      <c r="BE74" s="330"/>
      <c r="BF74" s="348"/>
      <c r="BG74" s="330"/>
      <c r="BH74" s="348"/>
      <c r="BI74" s="330"/>
      <c r="BJ74" s="348"/>
      <c r="BK74" s="330"/>
      <c r="BL74" s="348"/>
      <c r="BM74" s="330"/>
      <c r="BN74" s="348"/>
      <c r="BO74" s="330"/>
      <c r="BP74" s="348"/>
      <c r="BQ74" s="330"/>
      <c r="BR74" s="348"/>
      <c r="BS74" s="330"/>
      <c r="BT74" s="348"/>
      <c r="BU74" s="330"/>
      <c r="BV74" s="348"/>
      <c r="BW74" s="330"/>
      <c r="BX74" s="348"/>
      <c r="BY74" s="330"/>
      <c r="BZ74" s="348"/>
      <c r="CA74" s="330"/>
      <c r="CB74" s="348"/>
      <c r="CC74" s="330"/>
      <c r="CD74" s="348"/>
      <c r="CE74" s="330"/>
      <c r="CF74" s="348"/>
      <c r="CG74" s="330"/>
      <c r="CH74" s="348"/>
      <c r="CI74" s="330"/>
      <c r="CJ74" s="348"/>
      <c r="CK74" s="330"/>
      <c r="CL74" s="297"/>
      <c r="CM74" s="297"/>
      <c r="CN74" s="297"/>
      <c r="CO74" s="330"/>
      <c r="CP74" s="348"/>
      <c r="CQ74" s="330"/>
      <c r="CR74" s="297"/>
      <c r="CS74" s="297"/>
      <c r="CT74" s="297"/>
      <c r="CU74" s="2"/>
      <c r="CV74" s="2"/>
      <c r="CW74" s="2"/>
      <c r="CX74" s="2"/>
      <c r="CY74" s="2"/>
      <c r="CZ74" s="2"/>
      <c r="DA74" s="2"/>
      <c r="DB74" s="2"/>
    </row>
    <row r="75" spans="53:106" ht="12.75">
      <c r="BA75" s="297"/>
      <c r="BB75" s="297"/>
      <c r="BC75" s="297"/>
      <c r="BD75" s="348"/>
      <c r="BE75" s="330"/>
      <c r="BF75" s="348"/>
      <c r="BG75" s="330"/>
      <c r="BH75" s="348"/>
      <c r="BI75" s="330"/>
      <c r="BJ75" s="348"/>
      <c r="BK75" s="330"/>
      <c r="BL75" s="348"/>
      <c r="BM75" s="330"/>
      <c r="BN75" s="348"/>
      <c r="BO75" s="330"/>
      <c r="BP75" s="348"/>
      <c r="BQ75" s="330"/>
      <c r="BR75" s="348"/>
      <c r="BS75" s="330"/>
      <c r="BT75" s="348"/>
      <c r="BU75" s="330"/>
      <c r="BV75" s="348"/>
      <c r="BW75" s="330"/>
      <c r="BX75" s="348"/>
      <c r="BY75" s="330"/>
      <c r="BZ75" s="348"/>
      <c r="CA75" s="330"/>
      <c r="CB75" s="348"/>
      <c r="CC75" s="330"/>
      <c r="CD75" s="348"/>
      <c r="CE75" s="330"/>
      <c r="CF75" s="348"/>
      <c r="CG75" s="330"/>
      <c r="CH75" s="348"/>
      <c r="CI75" s="330"/>
      <c r="CJ75" s="348"/>
      <c r="CK75" s="330"/>
      <c r="CL75" s="297"/>
      <c r="CM75" s="297"/>
      <c r="CN75" s="297"/>
      <c r="CO75" s="330"/>
      <c r="CP75" s="348"/>
      <c r="CQ75" s="330"/>
      <c r="CR75" s="297"/>
      <c r="CS75" s="297"/>
      <c r="CT75" s="297"/>
      <c r="CU75" s="2"/>
      <c r="CV75" s="2"/>
      <c r="CW75" s="2"/>
      <c r="CX75" s="2"/>
      <c r="CY75" s="2"/>
      <c r="CZ75" s="2"/>
      <c r="DA75" s="2"/>
      <c r="DB75" s="2"/>
    </row>
    <row r="76" spans="53:106" ht="12.75">
      <c r="BA76" s="297"/>
      <c r="BB76" s="297"/>
      <c r="BC76" s="297"/>
      <c r="BD76" s="348"/>
      <c r="BE76" s="330"/>
      <c r="BF76" s="348"/>
      <c r="BG76" s="330"/>
      <c r="BH76" s="348"/>
      <c r="BI76" s="330"/>
      <c r="BJ76" s="348"/>
      <c r="BK76" s="330"/>
      <c r="BL76" s="348"/>
      <c r="BM76" s="330"/>
      <c r="BN76" s="348"/>
      <c r="BO76" s="330"/>
      <c r="BP76" s="348"/>
      <c r="BQ76" s="330"/>
      <c r="BR76" s="348"/>
      <c r="BS76" s="330"/>
      <c r="BT76" s="348"/>
      <c r="BU76" s="330"/>
      <c r="BV76" s="348"/>
      <c r="BW76" s="330"/>
      <c r="BX76" s="348"/>
      <c r="BY76" s="330"/>
      <c r="BZ76" s="348"/>
      <c r="CA76" s="330"/>
      <c r="CB76" s="348"/>
      <c r="CC76" s="330"/>
      <c r="CD76" s="348"/>
      <c r="CE76" s="330"/>
      <c r="CF76" s="348"/>
      <c r="CG76" s="330"/>
      <c r="CH76" s="348"/>
      <c r="CI76" s="330"/>
      <c r="CJ76" s="348"/>
      <c r="CK76" s="330"/>
      <c r="CL76" s="297"/>
      <c r="CM76" s="297"/>
      <c r="CN76" s="297"/>
      <c r="CO76" s="330"/>
      <c r="CP76" s="348"/>
      <c r="CQ76" s="330"/>
      <c r="CR76" s="297"/>
      <c r="CS76" s="297"/>
      <c r="CT76" s="297"/>
      <c r="CU76" s="2"/>
      <c r="CV76" s="2"/>
      <c r="CW76" s="2"/>
      <c r="CX76" s="2"/>
      <c r="CY76" s="2"/>
      <c r="CZ76" s="2"/>
      <c r="DA76" s="2"/>
      <c r="DB76" s="2"/>
    </row>
  </sheetData>
  <sheetProtection sheet="1" formatCells="0" formatColumns="0" formatRows="0" insertColumns="0"/>
  <mergeCells count="47">
    <mergeCell ref="AV34:AW34"/>
    <mergeCell ref="D29:AW29"/>
    <mergeCell ref="CC4:CD4"/>
    <mergeCell ref="C6:AQ6"/>
    <mergeCell ref="D35:AX35"/>
    <mergeCell ref="AN34:AP34"/>
    <mergeCell ref="D39:AX39"/>
    <mergeCell ref="D40:AX40"/>
    <mergeCell ref="C1:E1"/>
    <mergeCell ref="C4:AQ4"/>
    <mergeCell ref="D31:AQ31"/>
    <mergeCell ref="D30:AQ30"/>
    <mergeCell ref="D28:AW28"/>
    <mergeCell ref="D38:AX38"/>
    <mergeCell ref="D36:AX36"/>
    <mergeCell ref="D37:AX37"/>
    <mergeCell ref="BA46:CK46"/>
    <mergeCell ref="BA47:CK47"/>
    <mergeCell ref="BA48:CK48"/>
    <mergeCell ref="BA49:CK49"/>
    <mergeCell ref="D41:AX41"/>
    <mergeCell ref="D42:AX42"/>
    <mergeCell ref="D43:AX43"/>
    <mergeCell ref="D44:AX44"/>
    <mergeCell ref="D45:AX45"/>
    <mergeCell ref="D46:AX46"/>
    <mergeCell ref="D53:AX53"/>
    <mergeCell ref="D58:AX58"/>
    <mergeCell ref="D54:AX54"/>
    <mergeCell ref="D55:AX55"/>
    <mergeCell ref="D56:AX56"/>
    <mergeCell ref="D57:AX57"/>
    <mergeCell ref="D51:AX51"/>
    <mergeCell ref="D52:AX52"/>
    <mergeCell ref="D47:AX47"/>
    <mergeCell ref="D48:AX48"/>
    <mergeCell ref="D49:AX49"/>
    <mergeCell ref="D50:AX50"/>
    <mergeCell ref="BA58:CK58"/>
    <mergeCell ref="BA54:CK54"/>
    <mergeCell ref="BA55:CK55"/>
    <mergeCell ref="BA56:CK56"/>
    <mergeCell ref="BA57:CK57"/>
    <mergeCell ref="BA50:CK50"/>
    <mergeCell ref="BA51:CK51"/>
    <mergeCell ref="BA52:CK52"/>
    <mergeCell ref="BA53:CK53"/>
  </mergeCells>
  <conditionalFormatting sqref="F17">
    <cfRule type="cellIs" priority="130" dxfId="0" operator="lessThan" stopIfTrue="1">
      <formula>F18</formula>
    </cfRule>
  </conditionalFormatting>
  <conditionalFormatting sqref="F11">
    <cfRule type="cellIs" priority="131" dxfId="0" operator="lessThan" stopIfTrue="1">
      <formula>F9+F10-(0.01*(F9+F10))</formula>
    </cfRule>
  </conditionalFormatting>
  <conditionalFormatting sqref="F14">
    <cfRule type="cellIs" priority="132" dxfId="0" operator="lessThan" stopIfTrue="1">
      <formula>F15+F17+F19+F16+F21-(0.01*(F15+F17+F19+F16+F21))</formula>
    </cfRule>
    <cfRule type="cellIs" priority="133" dxfId="0" operator="lessThan" stopIfTrue="1">
      <formula>F11+F12-F13-(0.01*(F11+F12-F13))</formula>
    </cfRule>
  </conditionalFormatting>
  <conditionalFormatting sqref="F19">
    <cfRule type="cellIs" priority="129" dxfId="0" operator="lessThan" stopIfTrue="1">
      <formula>F20</formula>
    </cfRule>
  </conditionalFormatting>
  <conditionalFormatting sqref="R11">
    <cfRule type="cellIs" priority="120" dxfId="0" operator="lessThan" stopIfTrue="1">
      <formula>R9+R10-(0.01*(R9+R10))</formula>
    </cfRule>
  </conditionalFormatting>
  <conditionalFormatting sqref="R14">
    <cfRule type="cellIs" priority="121" dxfId="0" operator="lessThan" stopIfTrue="1">
      <formula>R15+R17+R19+R16+R21-(0.01*(R15+R17+R19+R16+R21))</formula>
    </cfRule>
    <cfRule type="cellIs" priority="122" dxfId="0" operator="lessThan" stopIfTrue="1">
      <formula>R11+R12-R13-(0.01*(R11+R12-R13))</formula>
    </cfRule>
  </conditionalFormatting>
  <conditionalFormatting sqref="T11">
    <cfRule type="cellIs" priority="117" dxfId="0" operator="lessThan" stopIfTrue="1">
      <formula>T9+T10-(0.01*(T9+T10))</formula>
    </cfRule>
  </conditionalFormatting>
  <conditionalFormatting sqref="T14">
    <cfRule type="cellIs" priority="118" dxfId="0" operator="lessThan" stopIfTrue="1">
      <formula>T15+T17+T19+T16+T21-(0.01*(T15+T17+T19+T16+T21))</formula>
    </cfRule>
    <cfRule type="cellIs" priority="119" dxfId="0" operator="lessThan" stopIfTrue="1">
      <formula>T11+T12-T13-(0.01*(T11+T12-T13))</formula>
    </cfRule>
  </conditionalFormatting>
  <conditionalFormatting sqref="V11">
    <cfRule type="cellIs" priority="114" dxfId="0" operator="lessThan" stopIfTrue="1">
      <formula>V9+V10-(0.01*(V9+V10))</formula>
    </cfRule>
  </conditionalFormatting>
  <conditionalFormatting sqref="V14">
    <cfRule type="cellIs" priority="115" dxfId="0" operator="lessThan" stopIfTrue="1">
      <formula>V15+V17+V19+V16+V21-(0.01*(V15+V17+V19+V16+V21))</formula>
    </cfRule>
    <cfRule type="cellIs" priority="116" dxfId="0" operator="lessThan" stopIfTrue="1">
      <formula>V11+V12-V13-(0.01*(V11+V12-V13))</formula>
    </cfRule>
  </conditionalFormatting>
  <conditionalFormatting sqref="X11">
    <cfRule type="cellIs" priority="111" dxfId="0" operator="lessThan" stopIfTrue="1">
      <formula>X9+X10-(0.01*(X9+X10))</formula>
    </cfRule>
  </conditionalFormatting>
  <conditionalFormatting sqref="X14">
    <cfRule type="cellIs" priority="112" dxfId="0" operator="lessThan" stopIfTrue="1">
      <formula>X15+X17+X19+X16+X21-(0.01*(X15+X17+X19+X16+X21))</formula>
    </cfRule>
    <cfRule type="cellIs" priority="113" dxfId="0" operator="lessThan" stopIfTrue="1">
      <formula>X11+X12-X13-(0.01*(X11+X12-X13))</formula>
    </cfRule>
  </conditionalFormatting>
  <conditionalFormatting sqref="Z11">
    <cfRule type="cellIs" priority="108" dxfId="0" operator="lessThan" stopIfTrue="1">
      <formula>Z9+Z10-(0.01*(Z9+Z10))</formula>
    </cfRule>
  </conditionalFormatting>
  <conditionalFormatting sqref="Z14">
    <cfRule type="cellIs" priority="109" dxfId="0" operator="lessThan" stopIfTrue="1">
      <formula>Z15+Z17+Z19+Z16+Z21-(0.01*(Z15+Z17+Z19+Z16+Z21))</formula>
    </cfRule>
    <cfRule type="cellIs" priority="110" dxfId="0" operator="lessThan" stopIfTrue="1">
      <formula>Z11+Z12-Z13-(0.01*(Z11+Z12-Z13))</formula>
    </cfRule>
  </conditionalFormatting>
  <conditionalFormatting sqref="AB11">
    <cfRule type="cellIs" priority="105" dxfId="0" operator="lessThan" stopIfTrue="1">
      <formula>AB9+AB10-(0.01*(AB9+AB10))</formula>
    </cfRule>
  </conditionalFormatting>
  <conditionalFormatting sqref="AB14">
    <cfRule type="cellIs" priority="106" dxfId="0" operator="lessThan" stopIfTrue="1">
      <formula>AB15+AB17+AB19+AB16+AB21-(0.01*(AB15+AB17+AB19+AB16+AB21))</formula>
    </cfRule>
    <cfRule type="cellIs" priority="107" dxfId="0" operator="lessThan" stopIfTrue="1">
      <formula>AB11+AB12-AB13-(0.01*(AB11+AB12-AB13))</formula>
    </cfRule>
  </conditionalFormatting>
  <conditionalFormatting sqref="AH11">
    <cfRule type="cellIs" priority="102" dxfId="0" operator="lessThan" stopIfTrue="1">
      <formula>AH9+AH10-(0.01*(AH9+AH10))</formula>
    </cfRule>
  </conditionalFormatting>
  <conditionalFormatting sqref="AH14">
    <cfRule type="cellIs" priority="103" dxfId="0" operator="lessThan" stopIfTrue="1">
      <formula>AH15+AH17+AH19+AH16+AH21-(0.01*(AH15+AH17+AH19+AH16+AH21))</formula>
    </cfRule>
    <cfRule type="cellIs" priority="104" dxfId="0" operator="lessThan" stopIfTrue="1">
      <formula>AH11+AH12-AH13-(0.01*(AH11+AH12-AH13))</formula>
    </cfRule>
  </conditionalFormatting>
  <conditionalFormatting sqref="AJ11">
    <cfRule type="cellIs" priority="99" dxfId="0" operator="lessThan" stopIfTrue="1">
      <formula>AJ9+AJ10-(0.01*(AJ9+AJ10))</formula>
    </cfRule>
  </conditionalFormatting>
  <conditionalFormatting sqref="AJ14">
    <cfRule type="cellIs" priority="100" dxfId="0" operator="lessThan" stopIfTrue="1">
      <formula>AJ15+AJ17+AJ19+AJ16+AJ21-(0.01*(AJ15+AJ17+AJ19+AJ16+AJ21))</formula>
    </cfRule>
    <cfRule type="cellIs" priority="101" dxfId="0" operator="lessThan" stopIfTrue="1">
      <formula>AJ11+AJ12-AJ13-(0.01*(AJ11+AJ12-AJ13))</formula>
    </cfRule>
  </conditionalFormatting>
  <conditionalFormatting sqref="AL11">
    <cfRule type="cellIs" priority="96" dxfId="0" operator="lessThan" stopIfTrue="1">
      <formula>AL9+AL10-(0.01*(AL9+AL10))</formula>
    </cfRule>
  </conditionalFormatting>
  <conditionalFormatting sqref="AL14">
    <cfRule type="cellIs" priority="97" dxfId="0" operator="lessThan" stopIfTrue="1">
      <formula>AL15+AL17+AL19+AL16+AL21-(0.01*(AL15+AL17+AL19+AL16+AL21))</formula>
    </cfRule>
    <cfRule type="cellIs" priority="98" dxfId="0" operator="lessThan" stopIfTrue="1">
      <formula>AL11+AL12-AL13-(0.01*(AL11+AL12-AL13))</formula>
    </cfRule>
  </conditionalFormatting>
  <conditionalFormatting sqref="AN11">
    <cfRule type="cellIs" priority="93" dxfId="0" operator="lessThan" stopIfTrue="1">
      <formula>AN9+AN10-(0.01*(AN9+AN10))</formula>
    </cfRule>
  </conditionalFormatting>
  <conditionalFormatting sqref="AN14">
    <cfRule type="cellIs" priority="94" dxfId="0" operator="lessThan" stopIfTrue="1">
      <formula>AN15+AN17+AN19+AN16+AN21-(0.01*(AN15+AN17+AN19+AN16+AN21))</formula>
    </cfRule>
    <cfRule type="cellIs" priority="95" dxfId="0" operator="lessThan" stopIfTrue="1">
      <formula>AN11+AN12-AN13-(0.01*(AN11+AN12-AN13))</formula>
    </cfRule>
  </conditionalFormatting>
  <conditionalFormatting sqref="AP11">
    <cfRule type="cellIs" priority="90" dxfId="0" operator="lessThan" stopIfTrue="1">
      <formula>AP9+AP10-(0.01*(AP9+AP10))</formula>
    </cfRule>
  </conditionalFormatting>
  <conditionalFormatting sqref="AP14">
    <cfRule type="cellIs" priority="91" dxfId="0" operator="lessThan" stopIfTrue="1">
      <formula>AP15+AP17+AP19+AP16+AP21-(0.01*(AP15+AP17+AP19+AP16+AP21))</formula>
    </cfRule>
    <cfRule type="cellIs" priority="92" dxfId="0" operator="lessThan" stopIfTrue="1">
      <formula>AP11+AP12-AP13-(0.01*(AP11+AP12-AP13))</formula>
    </cfRule>
  </conditionalFormatting>
  <conditionalFormatting sqref="AR11">
    <cfRule type="cellIs" priority="87" dxfId="0" operator="lessThan" stopIfTrue="1">
      <formula>AR9+AR10-(0.01*(AR9+AR10))</formula>
    </cfRule>
  </conditionalFormatting>
  <conditionalFormatting sqref="AR14">
    <cfRule type="cellIs" priority="88" dxfId="0" operator="lessThan" stopIfTrue="1">
      <formula>AR15+AR17+AR19+AR16+AR21-(0.01*(AR15+AR17+AR19+AR16+AR21))</formula>
    </cfRule>
    <cfRule type="cellIs" priority="89" dxfId="0" operator="lessThan" stopIfTrue="1">
      <formula>AR11+AR12-AR13-(0.01*(AR11+AR12-AR13))</formula>
    </cfRule>
  </conditionalFormatting>
  <conditionalFormatting sqref="AT11">
    <cfRule type="cellIs" priority="84" dxfId="0" operator="lessThan" stopIfTrue="1">
      <formula>AT9+AT10-(0.01*(AT9+AT10))</formula>
    </cfRule>
  </conditionalFormatting>
  <conditionalFormatting sqref="AT14">
    <cfRule type="cellIs" priority="85" dxfId="0" operator="lessThan" stopIfTrue="1">
      <formula>AT15+AT17+AT19+AT16+AT21-(0.01*(AT15+AT17+AT19+AT16+AT21))</formula>
    </cfRule>
    <cfRule type="cellIs" priority="86" dxfId="0" operator="lessThan" stopIfTrue="1">
      <formula>AT11+AT12-AT13-(0.01*(AT11+AT12-AT13))</formula>
    </cfRule>
  </conditionalFormatting>
  <conditionalFormatting sqref="AV11">
    <cfRule type="cellIs" priority="81" dxfId="0" operator="lessThan" stopIfTrue="1">
      <formula>AV9+AV10-(0.01*(AV9+AV10))</formula>
    </cfRule>
  </conditionalFormatting>
  <conditionalFormatting sqref="AV14">
    <cfRule type="cellIs" priority="82" dxfId="0" operator="lessThan" stopIfTrue="1">
      <formula>AV15+AV17+AV19+AV16+AV21-(0.01*(AV15+AV17+AV19+AV16+AV21))</formula>
    </cfRule>
    <cfRule type="cellIs" priority="83" dxfId="0" operator="lessThan" stopIfTrue="1">
      <formula>AV11+AV12-AV13-(0.01*(AV11+AV12-AV13))</formula>
    </cfRule>
  </conditionalFormatting>
  <conditionalFormatting sqref="P11">
    <cfRule type="cellIs" priority="72" dxfId="0" operator="lessThan" stopIfTrue="1">
      <formula>P9+P10-(0.01*(P9+P10))</formula>
    </cfRule>
  </conditionalFormatting>
  <conditionalFormatting sqref="P14">
    <cfRule type="cellIs" priority="73" dxfId="0" operator="lessThan" stopIfTrue="1">
      <formula>P15+P17+P19+P16+P21-(0.01*(P15+P17+P19+P16+P21))</formula>
    </cfRule>
    <cfRule type="cellIs" priority="74" dxfId="0" operator="lessThan" stopIfTrue="1">
      <formula>P11+P12-P13-(0.01*(P11+P12-P13))</formula>
    </cfRule>
  </conditionalFormatting>
  <conditionalFormatting sqref="AD11">
    <cfRule type="cellIs" priority="69" dxfId="0" operator="lessThan" stopIfTrue="1">
      <formula>AD9+AD10-(0.01*(AD9+AD10))</formula>
    </cfRule>
  </conditionalFormatting>
  <conditionalFormatting sqref="AD14">
    <cfRule type="cellIs" priority="70" dxfId="0" operator="lessThan" stopIfTrue="1">
      <formula>AD15+AD17+AD19+AD16+AD21-(0.01*(AD15+AD17+AD19+AD16+AD21))</formula>
    </cfRule>
    <cfRule type="cellIs" priority="71" dxfId="0" operator="lessThan" stopIfTrue="1">
      <formula>AD11+AD12-AD13-(0.01*(AD11+AD12-AD13))</formula>
    </cfRule>
  </conditionalFormatting>
  <conditionalFormatting sqref="AF11">
    <cfRule type="cellIs" priority="66" dxfId="0" operator="lessThan" stopIfTrue="1">
      <formula>AF9+AF10-(0.01*(AF9+AF10))</formula>
    </cfRule>
  </conditionalFormatting>
  <conditionalFormatting sqref="AF14">
    <cfRule type="cellIs" priority="67" dxfId="0" operator="lessThan" stopIfTrue="1">
      <formula>AF15+AF17+AF19+AF16+AF21-(0.01*(AF15+AF17+AF19+AF16+AF21))</formula>
    </cfRule>
    <cfRule type="cellIs" priority="68" dxfId="0" operator="lessThan" stopIfTrue="1">
      <formula>AF11+AF12-AF13-(0.01*(AF11+AF12-AF13))</formula>
    </cfRule>
  </conditionalFormatting>
  <conditionalFormatting sqref="R17">
    <cfRule type="cellIs" priority="57" dxfId="0" operator="lessThan" stopIfTrue="1">
      <formula>R18</formula>
    </cfRule>
  </conditionalFormatting>
  <conditionalFormatting sqref="R19">
    <cfRule type="cellIs" priority="56" dxfId="0" operator="lessThan" stopIfTrue="1">
      <formula>R20</formula>
    </cfRule>
  </conditionalFormatting>
  <conditionalFormatting sqref="T17">
    <cfRule type="cellIs" priority="55" dxfId="0" operator="lessThan" stopIfTrue="1">
      <formula>T18</formula>
    </cfRule>
  </conditionalFormatting>
  <conditionalFormatting sqref="T19">
    <cfRule type="cellIs" priority="54" dxfId="0" operator="lessThan" stopIfTrue="1">
      <formula>T20</formula>
    </cfRule>
  </conditionalFormatting>
  <conditionalFormatting sqref="V17">
    <cfRule type="cellIs" priority="53" dxfId="0" operator="lessThan" stopIfTrue="1">
      <formula>V18</formula>
    </cfRule>
  </conditionalFormatting>
  <conditionalFormatting sqref="V19">
    <cfRule type="cellIs" priority="52" dxfId="0" operator="lessThan" stopIfTrue="1">
      <formula>V20</formula>
    </cfRule>
  </conditionalFormatting>
  <conditionalFormatting sqref="X17">
    <cfRule type="cellIs" priority="51" dxfId="0" operator="lessThan" stopIfTrue="1">
      <formula>X18</formula>
    </cfRule>
  </conditionalFormatting>
  <conditionalFormatting sqref="X19">
    <cfRule type="cellIs" priority="50" dxfId="0" operator="lessThan" stopIfTrue="1">
      <formula>X20</formula>
    </cfRule>
  </conditionalFormatting>
  <conditionalFormatting sqref="Z17">
    <cfRule type="cellIs" priority="49" dxfId="0" operator="lessThan" stopIfTrue="1">
      <formula>Z18</formula>
    </cfRule>
  </conditionalFormatting>
  <conditionalFormatting sqref="Z19">
    <cfRule type="cellIs" priority="48" dxfId="0" operator="lessThan" stopIfTrue="1">
      <formula>Z20</formula>
    </cfRule>
  </conditionalFormatting>
  <conditionalFormatting sqref="AD17">
    <cfRule type="cellIs" priority="47" dxfId="0" operator="lessThan" stopIfTrue="1">
      <formula>AD18</formula>
    </cfRule>
  </conditionalFormatting>
  <conditionalFormatting sqref="AD19">
    <cfRule type="cellIs" priority="46" dxfId="0" operator="lessThan" stopIfTrue="1">
      <formula>AD20</formula>
    </cfRule>
  </conditionalFormatting>
  <conditionalFormatting sqref="AF17">
    <cfRule type="cellIs" priority="45" dxfId="0" operator="lessThan" stopIfTrue="1">
      <formula>AF18</formula>
    </cfRule>
  </conditionalFormatting>
  <conditionalFormatting sqref="AF19">
    <cfRule type="cellIs" priority="44" dxfId="0" operator="lessThan" stopIfTrue="1">
      <formula>AF20</formula>
    </cfRule>
  </conditionalFormatting>
  <conditionalFormatting sqref="AH17">
    <cfRule type="cellIs" priority="43" dxfId="0" operator="lessThan" stopIfTrue="1">
      <formula>AH18</formula>
    </cfRule>
  </conditionalFormatting>
  <conditionalFormatting sqref="AH19">
    <cfRule type="cellIs" priority="42" dxfId="0" operator="lessThan" stopIfTrue="1">
      <formula>AH20</formula>
    </cfRule>
  </conditionalFormatting>
  <conditionalFormatting sqref="AJ17">
    <cfRule type="cellIs" priority="41" dxfId="0" operator="lessThan" stopIfTrue="1">
      <formula>AJ18</formula>
    </cfRule>
  </conditionalFormatting>
  <conditionalFormatting sqref="AJ19">
    <cfRule type="cellIs" priority="40" dxfId="0" operator="lessThan" stopIfTrue="1">
      <formula>AJ20</formula>
    </cfRule>
  </conditionalFormatting>
  <conditionalFormatting sqref="AL17">
    <cfRule type="cellIs" priority="39" dxfId="0" operator="lessThan" stopIfTrue="1">
      <formula>AL18</formula>
    </cfRule>
  </conditionalFormatting>
  <conditionalFormatting sqref="AL19">
    <cfRule type="cellIs" priority="38" dxfId="0" operator="lessThan" stopIfTrue="1">
      <formula>AL20</formula>
    </cfRule>
  </conditionalFormatting>
  <conditionalFormatting sqref="AN17">
    <cfRule type="cellIs" priority="37" dxfId="0" operator="lessThan" stopIfTrue="1">
      <formula>AN18</formula>
    </cfRule>
  </conditionalFormatting>
  <conditionalFormatting sqref="AN19">
    <cfRule type="cellIs" priority="36" dxfId="0" operator="lessThan" stopIfTrue="1">
      <formula>AN20</formula>
    </cfRule>
  </conditionalFormatting>
  <conditionalFormatting sqref="AP17">
    <cfRule type="cellIs" priority="35" dxfId="0" operator="lessThan" stopIfTrue="1">
      <formula>AP18</formula>
    </cfRule>
  </conditionalFormatting>
  <conditionalFormatting sqref="AP19">
    <cfRule type="cellIs" priority="34" dxfId="0" operator="lessThan" stopIfTrue="1">
      <formula>AP20</formula>
    </cfRule>
  </conditionalFormatting>
  <conditionalFormatting sqref="AR17">
    <cfRule type="cellIs" priority="33" dxfId="0" operator="lessThan" stopIfTrue="1">
      <formula>AR18</formula>
    </cfRule>
  </conditionalFormatting>
  <conditionalFormatting sqref="AR19">
    <cfRule type="cellIs" priority="32" dxfId="0" operator="lessThan" stopIfTrue="1">
      <formula>AR20</formula>
    </cfRule>
  </conditionalFormatting>
  <conditionalFormatting sqref="AT17">
    <cfRule type="cellIs" priority="31" dxfId="0" operator="lessThan" stopIfTrue="1">
      <formula>AT18</formula>
    </cfRule>
  </conditionalFormatting>
  <conditionalFormatting sqref="AT19">
    <cfRule type="cellIs" priority="30" dxfId="0" operator="lessThan" stopIfTrue="1">
      <formula>AT20</formula>
    </cfRule>
  </conditionalFormatting>
  <conditionalFormatting sqref="AV17">
    <cfRule type="cellIs" priority="29" dxfId="0" operator="lessThan" stopIfTrue="1">
      <formula>AV18</formula>
    </cfRule>
  </conditionalFormatting>
  <conditionalFormatting sqref="AV19">
    <cfRule type="cellIs" priority="28" dxfId="0" operator="lessThan" stopIfTrue="1">
      <formula>AV20</formula>
    </cfRule>
  </conditionalFormatting>
  <conditionalFormatting sqref="P17">
    <cfRule type="cellIs" priority="27" dxfId="0" operator="lessThan" stopIfTrue="1">
      <formula>P18</formula>
    </cfRule>
  </conditionalFormatting>
  <conditionalFormatting sqref="P19">
    <cfRule type="cellIs" priority="26" dxfId="0" operator="lessThan" stopIfTrue="1">
      <formula>P20</formula>
    </cfRule>
  </conditionalFormatting>
  <conditionalFormatting sqref="AB17">
    <cfRule type="cellIs" priority="25" dxfId="0" operator="lessThan" stopIfTrue="1">
      <formula>AB18</formula>
    </cfRule>
  </conditionalFormatting>
  <conditionalFormatting sqref="AB19">
    <cfRule type="cellIs" priority="24" dxfId="0" operator="lessThan" stopIfTrue="1">
      <formula>AB20</formula>
    </cfRule>
  </conditionalFormatting>
  <conditionalFormatting sqref="H17">
    <cfRule type="cellIs" priority="20" dxfId="0" operator="lessThan" stopIfTrue="1">
      <formula>H18</formula>
    </cfRule>
  </conditionalFormatting>
  <conditionalFormatting sqref="H11">
    <cfRule type="cellIs" priority="21" dxfId="0" operator="lessThan" stopIfTrue="1">
      <formula>H9+H10-(0.01*(H9+H10))</formula>
    </cfRule>
  </conditionalFormatting>
  <conditionalFormatting sqref="H14">
    <cfRule type="cellIs" priority="22" dxfId="0" operator="lessThan" stopIfTrue="1">
      <formula>H15+H17+H19+H16+H21-(0.01*(H15+H17+H19+H16+H21))</formula>
    </cfRule>
    <cfRule type="cellIs" priority="23" dxfId="0" operator="lessThan" stopIfTrue="1">
      <formula>H11+H12-H13-(0.01*(H11+H12-H13))</formula>
    </cfRule>
  </conditionalFormatting>
  <conditionalFormatting sqref="H19">
    <cfRule type="cellIs" priority="19" dxfId="0" operator="lessThan" stopIfTrue="1">
      <formula>H20</formula>
    </cfRule>
  </conditionalFormatting>
  <conditionalFormatting sqref="J17">
    <cfRule type="cellIs" priority="15" dxfId="0" operator="lessThan" stopIfTrue="1">
      <formula>J18</formula>
    </cfRule>
  </conditionalFormatting>
  <conditionalFormatting sqref="J11">
    <cfRule type="cellIs" priority="16" dxfId="0" operator="lessThan" stopIfTrue="1">
      <formula>J9+J10-(0.01*(J9+J10))</formula>
    </cfRule>
  </conditionalFormatting>
  <conditionalFormatting sqref="J14">
    <cfRule type="cellIs" priority="17" dxfId="0" operator="lessThan" stopIfTrue="1">
      <formula>J15+J17+J19+J16+J21-(0.01*(J15+J17+J19+J16+J21))</formula>
    </cfRule>
    <cfRule type="cellIs" priority="18" dxfId="0" operator="lessThan" stopIfTrue="1">
      <formula>J11+J12-J13-(0.01*(J11+J12-J13))</formula>
    </cfRule>
  </conditionalFormatting>
  <conditionalFormatting sqref="J19">
    <cfRule type="cellIs" priority="14" dxfId="0" operator="lessThan" stopIfTrue="1">
      <formula>J20</formula>
    </cfRule>
  </conditionalFormatting>
  <conditionalFormatting sqref="L17">
    <cfRule type="cellIs" priority="10" dxfId="0" operator="lessThan" stopIfTrue="1">
      <formula>L18</formula>
    </cfRule>
  </conditionalFormatting>
  <conditionalFormatting sqref="L11">
    <cfRule type="cellIs" priority="11" dxfId="0" operator="lessThan" stopIfTrue="1">
      <formula>L9+L10-(0.01*(L9+L10))</formula>
    </cfRule>
  </conditionalFormatting>
  <conditionalFormatting sqref="L14">
    <cfRule type="cellIs" priority="12" dxfId="0" operator="lessThan" stopIfTrue="1">
      <formula>L15+L17+L19+L16+L21-(0.01*(L15+L17+L19+L16+L21))</formula>
    </cfRule>
    <cfRule type="cellIs" priority="13" dxfId="0" operator="lessThan" stopIfTrue="1">
      <formula>L11+L12-L13-(0.01*(L11+L12-L13))</formula>
    </cfRule>
  </conditionalFormatting>
  <conditionalFormatting sqref="L19">
    <cfRule type="cellIs" priority="9" dxfId="0" operator="lessThan" stopIfTrue="1">
      <formula>L20</formula>
    </cfRule>
  </conditionalFormatting>
  <conditionalFormatting sqref="N17">
    <cfRule type="cellIs" priority="5" dxfId="0" operator="lessThan" stopIfTrue="1">
      <formula>N18</formula>
    </cfRule>
  </conditionalFormatting>
  <conditionalFormatting sqref="N11">
    <cfRule type="cellIs" priority="6" dxfId="0" operator="lessThan" stopIfTrue="1">
      <formula>N9+N10-(0.01*(N9+N10))</formula>
    </cfRule>
  </conditionalFormatting>
  <conditionalFormatting sqref="N14">
    <cfRule type="cellIs" priority="7" dxfId="0" operator="lessThan" stopIfTrue="1">
      <formula>N15+N17+N19+N16+N21-(0.01*(N15+N17+N19+N16+N21))</formula>
    </cfRule>
    <cfRule type="cellIs" priority="8" dxfId="0" operator="lessThan" stopIfTrue="1">
      <formula>N11+N12-N13-(0.01*(N11+N12-N13))</formula>
    </cfRule>
  </conditionalFormatting>
  <conditionalFormatting sqref="N19">
    <cfRule type="cellIs" priority="4" dxfId="0" operator="lessThan" stopIfTrue="1">
      <formula>N20</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2" dxfId="0" operator="equal" stopIfTrue="1">
      <formula>"&gt; 25%"</formula>
    </cfRule>
  </conditionalFormatting>
  <conditionalFormatting sqref="BE23:BE25 BE9:BE21">
    <cfRule type="cellIs" priority="3" dxfId="0" operator="equal" stopIfTrue="1">
      <formula>"&gt; 100%"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 dxfId="0" operator="equal" stopIfTrue="1">
      <formula>"&lt;&gt;"</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dimension ref="A1:DH77"/>
  <sheetViews>
    <sheetView showGridLines="0" zoomScale="85" zoomScaleNormal="85" workbookViewId="0" topLeftCell="C1">
      <selection activeCell="C1" sqref="C1:E1"/>
    </sheetView>
  </sheetViews>
  <sheetFormatPr defaultColWidth="9.140625" defaultRowHeight="12.75"/>
  <cols>
    <col min="1" max="1" width="3.7109375" style="466" hidden="1" customWidth="1"/>
    <col min="2" max="2" width="6.28125" style="415" hidden="1" customWidth="1"/>
    <col min="3" max="3" width="9.421875" style="0" customWidth="1"/>
    <col min="4" max="4" width="28.421875" style="0" customWidth="1"/>
    <col min="5" max="5" width="5.28125" style="0" customWidth="1"/>
    <col min="6" max="6" width="6.7109375" style="0" customWidth="1"/>
    <col min="7" max="7" width="1.57421875" style="181" customWidth="1"/>
    <col min="8" max="8" width="6.7109375" style="145" hidden="1" customWidth="1"/>
    <col min="9" max="9" width="1.57421875" style="181" hidden="1" customWidth="1"/>
    <col min="10" max="10" width="6.7109375" style="145" hidden="1" customWidth="1"/>
    <col min="11" max="11" width="1.57421875" style="181" hidden="1" customWidth="1"/>
    <col min="12" max="12" width="6.7109375" style="145" hidden="1" customWidth="1"/>
    <col min="13" max="13" width="1.57421875" style="181" hidden="1" customWidth="1"/>
    <col min="14" max="14" width="6.7109375" style="145" hidden="1" customWidth="1"/>
    <col min="15" max="15" width="1.57421875" style="181" hidden="1" customWidth="1"/>
    <col min="16" max="16" width="6.7109375" style="145" hidden="1" customWidth="1"/>
    <col min="17" max="17" width="1.57421875" style="181" hidden="1" customWidth="1"/>
    <col min="18" max="18" width="6.7109375" style="145" hidden="1" customWidth="1"/>
    <col min="19" max="19" width="1.57421875" style="181" hidden="1" customWidth="1"/>
    <col min="20" max="20" width="6.7109375" style="145" hidden="1" customWidth="1"/>
    <col min="21" max="21" width="1.57421875" style="181" hidden="1" customWidth="1"/>
    <col min="22" max="22" width="6.7109375" style="145" hidden="1" customWidth="1"/>
    <col min="23" max="23" width="2.421875" style="181" hidden="1" customWidth="1"/>
    <col min="24" max="24" width="6.7109375" style="145" hidden="1" customWidth="1"/>
    <col min="25" max="25" width="1.57421875" style="181" hidden="1" customWidth="1"/>
    <col min="26" max="26" width="6.7109375" style="145" customWidth="1"/>
    <col min="27" max="27" width="1.57421875" style="671" customWidth="1"/>
    <col min="28" max="28" width="6.7109375" style="145" customWidth="1"/>
    <col min="29" max="29" width="1.57421875" style="671" customWidth="1"/>
    <col min="30" max="30" width="6.7109375" style="145" customWidth="1"/>
    <col min="31" max="31" width="1.57421875" style="671" customWidth="1"/>
    <col min="32" max="32" width="6.7109375" style="145" customWidth="1"/>
    <col min="33" max="33" width="1.57421875" style="671" customWidth="1"/>
    <col min="34" max="34" width="6.7109375" style="145" customWidth="1"/>
    <col min="35" max="35" width="1.57421875" style="671" customWidth="1"/>
    <col min="36" max="36" width="6.7109375" style="181" customWidth="1"/>
    <col min="37" max="37" width="1.57421875" style="671" customWidth="1"/>
    <col min="38" max="38" width="6.7109375" style="181" customWidth="1"/>
    <col min="39" max="39" width="1.57421875" style="671" customWidth="1"/>
    <col min="40" max="40" width="6.7109375" style="145" customWidth="1"/>
    <col min="41" max="41" width="1.57421875" style="671" customWidth="1"/>
    <col min="42" max="42" width="6.7109375" style="145" customWidth="1"/>
    <col min="43" max="43" width="1.57421875" style="671" customWidth="1"/>
    <col min="44" max="44" width="6.7109375" style="181" customWidth="1"/>
    <col min="45" max="45" width="1.57421875" style="671" customWidth="1"/>
    <col min="46" max="46" width="6.7109375" style="181" customWidth="1"/>
    <col min="47" max="47" width="1.57421875" style="671" customWidth="1"/>
    <col min="48" max="48" width="6.7109375" style="145" customWidth="1"/>
    <col min="49" max="49" width="1.57421875" style="671" customWidth="1"/>
    <col min="50" max="50" width="0.42578125" style="181" customWidth="1"/>
    <col min="51" max="51" width="3.421875" style="145" customWidth="1"/>
    <col min="52" max="52" width="6.57421875" style="298" customWidth="1"/>
    <col min="53" max="53" width="29.28125" style="298" customWidth="1"/>
    <col min="54" max="55" width="5.7109375" style="298" customWidth="1"/>
    <col min="56" max="56" width="1.57421875" style="388" customWidth="1"/>
    <col min="57" max="57" width="5.7109375" style="346" customWidth="1"/>
    <col min="58" max="58" width="1.57421875" style="388" customWidth="1"/>
    <col min="59" max="59" width="5.7109375" style="346" customWidth="1"/>
    <col min="60" max="60" width="1.57421875" style="388" customWidth="1"/>
    <col min="61" max="61" width="5.7109375" style="346" customWidth="1"/>
    <col min="62" max="62" width="1.57421875" style="388" customWidth="1"/>
    <col min="63" max="63" width="5.7109375" style="346" customWidth="1"/>
    <col min="64" max="64" width="1.57421875" style="388" customWidth="1"/>
    <col min="65" max="65" width="5.7109375" style="346" customWidth="1"/>
    <col min="66" max="66" width="1.57421875" style="388" customWidth="1"/>
    <col min="67" max="67" width="5.7109375" style="346" customWidth="1"/>
    <col min="68" max="68" width="1.57421875" style="388" customWidth="1"/>
    <col min="69" max="69" width="5.7109375" style="346" customWidth="1"/>
    <col min="70" max="70" width="1.57421875" style="388" customWidth="1"/>
    <col min="71" max="71" width="5.7109375" style="346" customWidth="1"/>
    <col min="72" max="72" width="1.57421875" style="388" customWidth="1"/>
    <col min="73" max="73" width="5.7109375" style="346" customWidth="1"/>
    <col min="74" max="74" width="1.57421875" style="388" customWidth="1"/>
    <col min="75" max="75" width="5.7109375" style="346" customWidth="1"/>
    <col min="76" max="76" width="1.57421875" style="388" customWidth="1"/>
    <col min="77" max="77" width="5.7109375" style="346" customWidth="1"/>
    <col min="78" max="78" width="1.57421875" style="388" customWidth="1"/>
    <col min="79" max="79" width="5.7109375" style="346" customWidth="1"/>
    <col min="80" max="80" width="1.57421875" style="388" customWidth="1"/>
    <col min="81" max="81" width="5.7109375" style="346" customWidth="1"/>
    <col min="82" max="82" width="1.57421875" style="388" customWidth="1"/>
    <col min="83" max="83" width="5.7109375" style="346" customWidth="1"/>
    <col min="84" max="84" width="1.57421875" style="388" customWidth="1"/>
    <col min="85" max="85" width="5.7109375" style="346" customWidth="1"/>
    <col min="86" max="86" width="1.57421875" style="388" customWidth="1"/>
    <col min="87" max="87" width="5.7109375" style="346" customWidth="1"/>
    <col min="88" max="88" width="1.57421875" style="388" customWidth="1"/>
    <col min="89" max="89" width="5.7109375" style="298" customWidth="1"/>
    <col min="90" max="90" width="1.57421875" style="298" customWidth="1"/>
    <col min="91" max="91" width="5.7109375" style="298" customWidth="1"/>
    <col min="92" max="92" width="1.57421875" style="298" customWidth="1"/>
    <col min="93" max="93" width="5.7109375" style="346" customWidth="1"/>
    <col min="94" max="94" width="1.57421875" style="388" customWidth="1"/>
    <col min="95" max="95" width="5.7109375" style="298" customWidth="1"/>
    <col min="96" max="96" width="1.57421875" style="298" customWidth="1"/>
    <col min="97" max="97" width="5.7109375" style="298" customWidth="1"/>
    <col min="98" max="98" width="1.57421875" style="298" customWidth="1"/>
  </cols>
  <sheetData>
    <row r="1" spans="2:103" ht="15" customHeight="1">
      <c r="B1" s="415">
        <v>0</v>
      </c>
      <c r="C1" s="880" t="s">
        <v>85</v>
      </c>
      <c r="D1" s="880"/>
      <c r="E1" s="880"/>
      <c r="F1" s="63"/>
      <c r="G1" s="177"/>
      <c r="H1" s="139"/>
      <c r="I1" s="177"/>
      <c r="J1" s="139"/>
      <c r="K1" s="177"/>
      <c r="L1" s="139"/>
      <c r="M1" s="177"/>
      <c r="N1" s="139"/>
      <c r="O1" s="177"/>
      <c r="P1" s="139"/>
      <c r="Q1" s="177"/>
      <c r="R1" s="139"/>
      <c r="S1" s="177"/>
      <c r="T1" s="139"/>
      <c r="U1" s="177"/>
      <c r="V1" s="139"/>
      <c r="W1" s="177"/>
      <c r="X1" s="139"/>
      <c r="Y1" s="177"/>
      <c r="Z1" s="139"/>
      <c r="AA1" s="663"/>
      <c r="AB1" s="139"/>
      <c r="AC1" s="663"/>
      <c r="AD1" s="139"/>
      <c r="AE1" s="663"/>
      <c r="AF1" s="139"/>
      <c r="AG1" s="663"/>
      <c r="AH1" s="139"/>
      <c r="AI1" s="663"/>
      <c r="AJ1" s="177"/>
      <c r="AK1" s="663"/>
      <c r="AL1" s="177"/>
      <c r="AM1" s="663"/>
      <c r="AN1" s="139"/>
      <c r="AO1" s="673"/>
      <c r="AP1" s="139"/>
      <c r="AQ1" s="673"/>
      <c r="AR1" s="183"/>
      <c r="AS1" s="673"/>
      <c r="AT1" s="183"/>
      <c r="AU1" s="673"/>
      <c r="AV1" s="139"/>
      <c r="AW1" s="673"/>
      <c r="AX1" s="183"/>
      <c r="AY1" s="144"/>
      <c r="AZ1" s="421" t="s">
        <v>202</v>
      </c>
      <c r="BA1" s="381"/>
      <c r="BB1" s="294"/>
      <c r="BC1" s="294"/>
      <c r="BD1" s="382"/>
      <c r="BE1" s="329"/>
      <c r="BF1" s="382"/>
      <c r="BG1" s="329"/>
      <c r="BH1" s="382"/>
      <c r="BI1" s="329"/>
      <c r="BJ1" s="382"/>
      <c r="BK1" s="329"/>
      <c r="BL1" s="382"/>
      <c r="BM1" s="329"/>
      <c r="BN1" s="382"/>
      <c r="BO1" s="329"/>
      <c r="BP1" s="382"/>
      <c r="BQ1" s="329"/>
      <c r="BR1" s="382"/>
      <c r="BS1" s="329"/>
      <c r="BT1" s="382"/>
      <c r="BU1" s="329"/>
      <c r="BV1" s="382"/>
      <c r="BW1" s="329"/>
      <c r="BX1" s="382"/>
      <c r="BY1" s="329"/>
      <c r="BZ1" s="382"/>
      <c r="CA1" s="329"/>
      <c r="CB1" s="382"/>
      <c r="CC1" s="329"/>
      <c r="CD1" s="382"/>
      <c r="CE1" s="329"/>
      <c r="CF1" s="382"/>
      <c r="CG1" s="329"/>
      <c r="CH1" s="383"/>
      <c r="CI1" s="329"/>
      <c r="CJ1" s="383"/>
      <c r="CK1" s="297"/>
      <c r="CL1" s="297"/>
      <c r="CM1" s="297"/>
      <c r="CN1" s="297"/>
      <c r="CO1" s="329"/>
      <c r="CP1" s="383"/>
      <c r="CQ1" s="297"/>
      <c r="CR1" s="297"/>
      <c r="CS1" s="297"/>
      <c r="CT1" s="297"/>
      <c r="CU1" s="97"/>
      <c r="CV1" s="97"/>
      <c r="CW1" s="97"/>
      <c r="CX1" s="97"/>
      <c r="CY1" s="97"/>
    </row>
    <row r="2" spans="3:103" ht="12.75">
      <c r="C2" s="64"/>
      <c r="D2" s="64"/>
      <c r="E2" s="65"/>
      <c r="F2" s="65"/>
      <c r="G2" s="178"/>
      <c r="H2" s="140"/>
      <c r="I2" s="178"/>
      <c r="J2" s="140"/>
      <c r="K2" s="178"/>
      <c r="L2" s="140"/>
      <c r="M2" s="178"/>
      <c r="N2" s="140"/>
      <c r="O2" s="178"/>
      <c r="P2" s="140"/>
      <c r="Q2" s="178"/>
      <c r="R2" s="140"/>
      <c r="S2" s="178"/>
      <c r="T2" s="140"/>
      <c r="U2" s="178"/>
      <c r="V2" s="140"/>
      <c r="W2" s="178"/>
      <c r="X2" s="140"/>
      <c r="Y2" s="178"/>
      <c r="Z2" s="140"/>
      <c r="AA2" s="664"/>
      <c r="AB2" s="140"/>
      <c r="AC2" s="664"/>
      <c r="AD2" s="140"/>
      <c r="AE2" s="664"/>
      <c r="AF2" s="140"/>
      <c r="AG2" s="664"/>
      <c r="AH2" s="140"/>
      <c r="AI2" s="664"/>
      <c r="AJ2" s="178"/>
      <c r="AK2" s="664"/>
      <c r="AL2" s="178"/>
      <c r="AM2" s="664"/>
      <c r="AN2" s="140"/>
      <c r="AO2" s="674"/>
      <c r="AP2" s="140"/>
      <c r="AQ2" s="674"/>
      <c r="AR2" s="184"/>
      <c r="AS2" s="674"/>
      <c r="AT2" s="184"/>
      <c r="AU2" s="674"/>
      <c r="AV2" s="140"/>
      <c r="AW2" s="674"/>
      <c r="AX2" s="184"/>
      <c r="AY2" s="144"/>
      <c r="AZ2" s="311"/>
      <c r="BA2" s="312"/>
      <c r="BB2" s="312"/>
      <c r="BC2" s="312"/>
      <c r="BD2" s="384"/>
      <c r="BE2" s="332"/>
      <c r="BF2" s="384"/>
      <c r="BG2" s="332"/>
      <c r="BH2" s="384"/>
      <c r="BI2" s="332"/>
      <c r="BJ2" s="384"/>
      <c r="BK2" s="332"/>
      <c r="BL2" s="384"/>
      <c r="BM2" s="332"/>
      <c r="BN2" s="384"/>
      <c r="BO2" s="332"/>
      <c r="BP2" s="384"/>
      <c r="BQ2" s="332"/>
      <c r="BR2" s="384"/>
      <c r="BS2" s="332"/>
      <c r="BT2" s="384"/>
      <c r="BU2" s="332"/>
      <c r="BV2" s="384"/>
      <c r="BW2" s="332"/>
      <c r="BX2" s="384"/>
      <c r="BY2" s="332"/>
      <c r="BZ2" s="384"/>
      <c r="CA2" s="332"/>
      <c r="CB2" s="384"/>
      <c r="CC2" s="332"/>
      <c r="CD2" s="384"/>
      <c r="CE2" s="332"/>
      <c r="CF2" s="384"/>
      <c r="CG2" s="332"/>
      <c r="CH2" s="384"/>
      <c r="CI2" s="332"/>
      <c r="CJ2" s="384"/>
      <c r="CK2" s="297"/>
      <c r="CL2" s="297"/>
      <c r="CM2" s="297"/>
      <c r="CN2" s="297"/>
      <c r="CO2" s="332"/>
      <c r="CP2" s="384"/>
      <c r="CQ2" s="297"/>
      <c r="CR2" s="297"/>
      <c r="CS2" s="297"/>
      <c r="CT2" s="297"/>
      <c r="CU2" s="97"/>
      <c r="CV2" s="97"/>
      <c r="CW2" s="97"/>
      <c r="CX2" s="97"/>
      <c r="CY2" s="97"/>
    </row>
    <row r="3" spans="1:99" s="11" customFormat="1" ht="17.25" customHeight="1">
      <c r="A3" s="415"/>
      <c r="B3" s="415">
        <v>659</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11" customFormat="1" ht="3.75" customHeight="1">
      <c r="A4" s="415"/>
      <c r="B4" s="415"/>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77"/>
      <c r="CD4" s="877"/>
      <c r="CE4" s="335"/>
      <c r="CF4" s="336"/>
      <c r="CG4" s="335"/>
      <c r="CH4" s="336"/>
      <c r="CI4" s="335"/>
      <c r="CJ4" s="336"/>
      <c r="CK4" s="314"/>
      <c r="CL4" s="313"/>
      <c r="CM4" s="313"/>
      <c r="CN4" s="313"/>
      <c r="CO4" s="335"/>
      <c r="CP4" s="336"/>
      <c r="CQ4" s="314"/>
      <c r="CR4" s="313"/>
      <c r="CS4" s="313"/>
      <c r="CT4" s="313"/>
    </row>
    <row r="5" spans="3:103" ht="2.25" customHeight="1">
      <c r="C5" s="71"/>
      <c r="D5" s="71"/>
      <c r="E5" s="71"/>
      <c r="F5" s="71"/>
      <c r="G5" s="179"/>
      <c r="H5" s="141"/>
      <c r="I5" s="179"/>
      <c r="J5" s="141"/>
      <c r="K5" s="179"/>
      <c r="L5" s="141"/>
      <c r="M5" s="179"/>
      <c r="N5" s="141"/>
      <c r="O5" s="179"/>
      <c r="P5" s="141"/>
      <c r="Q5" s="179"/>
      <c r="R5" s="141"/>
      <c r="S5" s="179"/>
      <c r="T5" s="141"/>
      <c r="U5" s="179"/>
      <c r="V5" s="141"/>
      <c r="W5" s="179"/>
      <c r="X5" s="141"/>
      <c r="Y5" s="179"/>
      <c r="Z5" s="141"/>
      <c r="AA5" s="665"/>
      <c r="AB5" s="141"/>
      <c r="AC5" s="665"/>
      <c r="AD5" s="141"/>
      <c r="AE5" s="665"/>
      <c r="AF5" s="141"/>
      <c r="AG5" s="665"/>
      <c r="AH5" s="141"/>
      <c r="AI5" s="665"/>
      <c r="AJ5" s="179"/>
      <c r="AK5" s="665"/>
      <c r="AL5" s="179"/>
      <c r="AM5" s="665"/>
      <c r="AN5" s="141"/>
      <c r="AP5" s="141"/>
      <c r="AV5" s="141"/>
      <c r="AY5" s="208"/>
      <c r="AZ5" s="524"/>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38"/>
      <c r="CF5" s="383"/>
      <c r="CG5" s="338"/>
      <c r="CH5" s="383"/>
      <c r="CI5" s="338"/>
      <c r="CJ5" s="383"/>
      <c r="CK5" s="314"/>
      <c r="CL5" s="314"/>
      <c r="CM5" s="314"/>
      <c r="CN5" s="314"/>
      <c r="CO5" s="338"/>
      <c r="CP5" s="383"/>
      <c r="CQ5" s="314"/>
      <c r="CR5" s="314"/>
      <c r="CS5" s="314"/>
      <c r="CT5" s="314"/>
      <c r="CU5" s="124"/>
      <c r="CV5" s="97"/>
      <c r="CW5" s="97"/>
      <c r="CX5" s="97"/>
      <c r="CY5" s="97"/>
    </row>
    <row r="6" spans="2:103" ht="18.75" customHeight="1">
      <c r="B6" s="415">
        <v>164</v>
      </c>
      <c r="C6" s="122" t="s">
        <v>193</v>
      </c>
      <c r="D6" s="122"/>
      <c r="E6" s="122"/>
      <c r="F6" s="122"/>
      <c r="G6" s="180"/>
      <c r="H6" s="155"/>
      <c r="I6" s="180"/>
      <c r="J6" s="155"/>
      <c r="K6" s="180"/>
      <c r="L6" s="155"/>
      <c r="M6" s="180"/>
      <c r="N6" s="155"/>
      <c r="O6" s="180"/>
      <c r="P6" s="155"/>
      <c r="Q6" s="180"/>
      <c r="R6" s="155"/>
      <c r="S6" s="180"/>
      <c r="T6" s="155"/>
      <c r="U6" s="180"/>
      <c r="V6" s="155"/>
      <c r="W6" s="180"/>
      <c r="X6" s="155"/>
      <c r="Y6" s="180"/>
      <c r="Z6" s="155"/>
      <c r="AA6" s="666"/>
      <c r="AB6" s="155"/>
      <c r="AC6" s="666"/>
      <c r="AD6" s="155"/>
      <c r="AE6" s="666"/>
      <c r="AF6" s="155"/>
      <c r="AG6" s="666"/>
      <c r="AH6" s="155"/>
      <c r="AI6" s="666"/>
      <c r="AJ6" s="180"/>
      <c r="AK6" s="666"/>
      <c r="AL6" s="180"/>
      <c r="AM6" s="666"/>
      <c r="AN6" s="155"/>
      <c r="AO6" s="666"/>
      <c r="AP6" s="155"/>
      <c r="AQ6" s="666"/>
      <c r="AR6" s="180"/>
      <c r="AS6" s="666"/>
      <c r="AT6" s="180"/>
      <c r="AU6" s="666"/>
      <c r="AV6" s="155"/>
      <c r="AW6" s="666"/>
      <c r="AX6" s="214"/>
      <c r="AY6" s="213"/>
      <c r="AZ6" s="520" t="s">
        <v>29</v>
      </c>
      <c r="BA6" s="381"/>
      <c r="BB6" s="381"/>
      <c r="BC6" s="381"/>
      <c r="BD6" s="382"/>
      <c r="BE6" s="349"/>
      <c r="BF6" s="382"/>
      <c r="BG6" s="349"/>
      <c r="BH6" s="382"/>
      <c r="BI6" s="349"/>
      <c r="BJ6" s="382"/>
      <c r="BK6" s="349"/>
      <c r="BL6" s="382"/>
      <c r="BM6" s="349"/>
      <c r="BN6" s="382"/>
      <c r="BO6" s="349"/>
      <c r="BP6" s="382"/>
      <c r="BQ6" s="349"/>
      <c r="BR6" s="382"/>
      <c r="BS6" s="349"/>
      <c r="BT6" s="382"/>
      <c r="BU6" s="349"/>
      <c r="BV6" s="382"/>
      <c r="BW6" s="349"/>
      <c r="BX6" s="382"/>
      <c r="BY6" s="349"/>
      <c r="BZ6" s="382"/>
      <c r="CA6" s="349"/>
      <c r="CB6" s="382"/>
      <c r="CC6" s="349"/>
      <c r="CD6" s="382"/>
      <c r="CE6" s="349"/>
      <c r="CF6" s="382"/>
      <c r="CG6" s="349"/>
      <c r="CH6" s="382"/>
      <c r="CI6" s="349"/>
      <c r="CJ6" s="382"/>
      <c r="CK6" s="297"/>
      <c r="CL6" s="297"/>
      <c r="CM6" s="297"/>
      <c r="CN6" s="297"/>
      <c r="CO6" s="349"/>
      <c r="CP6" s="382"/>
      <c r="CQ6" s="297"/>
      <c r="CR6" s="297"/>
      <c r="CS6" s="297"/>
      <c r="CT6" s="297"/>
      <c r="CU6" s="97"/>
      <c r="CV6" s="97"/>
      <c r="CW6" s="97"/>
      <c r="CX6" s="97"/>
      <c r="CY6" s="97"/>
    </row>
    <row r="7" spans="1:95" ht="14.25" customHeight="1">
      <c r="A7" s="415"/>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D7" s="299"/>
      <c r="BE7" s="300"/>
      <c r="BF7" s="300"/>
      <c r="BG7" s="301"/>
      <c r="BH7" s="302"/>
      <c r="BI7" s="302"/>
      <c r="BJ7" s="302"/>
      <c r="BK7" s="302"/>
      <c r="BL7" s="302"/>
      <c r="BM7" s="302"/>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3.25" customHeight="1">
      <c r="A8" s="423"/>
      <c r="B8" s="585">
        <v>2</v>
      </c>
      <c r="C8" s="217" t="s">
        <v>125</v>
      </c>
      <c r="D8" s="217" t="s">
        <v>126</v>
      </c>
      <c r="E8" s="217" t="s">
        <v>127</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67"/>
      <c r="AB8" s="220">
        <v>2005</v>
      </c>
      <c r="AC8" s="667"/>
      <c r="AD8" s="220">
        <v>2006</v>
      </c>
      <c r="AE8" s="667"/>
      <c r="AF8" s="220">
        <v>2007</v>
      </c>
      <c r="AG8" s="667"/>
      <c r="AH8" s="220">
        <v>2008</v>
      </c>
      <c r="AI8" s="667"/>
      <c r="AJ8" s="220">
        <v>2009</v>
      </c>
      <c r="AK8" s="667"/>
      <c r="AL8" s="220">
        <v>2010</v>
      </c>
      <c r="AM8" s="672"/>
      <c r="AN8" s="220">
        <v>2011</v>
      </c>
      <c r="AO8" s="667"/>
      <c r="AP8" s="220">
        <v>2012</v>
      </c>
      <c r="AQ8" s="672"/>
      <c r="AR8" s="220">
        <v>2013</v>
      </c>
      <c r="AS8" s="667"/>
      <c r="AT8" s="220">
        <v>2014</v>
      </c>
      <c r="AU8" s="672"/>
      <c r="AV8" s="220">
        <v>2015</v>
      </c>
      <c r="AW8" s="667"/>
      <c r="AX8" s="156"/>
      <c r="AY8" s="683"/>
      <c r="AZ8" s="610" t="s">
        <v>125</v>
      </c>
      <c r="BA8" s="217" t="s">
        <v>126</v>
      </c>
      <c r="BB8" s="217" t="s">
        <v>127</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83"/>
      <c r="CM8" s="220">
        <v>2012</v>
      </c>
      <c r="CN8" s="173"/>
      <c r="CO8" s="220">
        <v>2013</v>
      </c>
      <c r="CP8" s="173"/>
      <c r="CQ8" s="220">
        <v>2014</v>
      </c>
      <c r="CR8" s="283"/>
      <c r="CS8" s="220">
        <v>2015</v>
      </c>
      <c r="CT8" s="173"/>
    </row>
    <row r="9" spans="2:98" ht="18.75" customHeight="1">
      <c r="B9" s="467">
        <v>1884</v>
      </c>
      <c r="C9" s="716">
        <v>1</v>
      </c>
      <c r="D9" s="739" t="s">
        <v>141</v>
      </c>
      <c r="E9" s="716" t="s">
        <v>137</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57"/>
      <c r="AY9" s="79"/>
      <c r="AZ9" s="455">
        <v>1</v>
      </c>
      <c r="BA9" s="319" t="s">
        <v>141</v>
      </c>
      <c r="BB9" s="244" t="s">
        <v>137</v>
      </c>
      <c r="BC9" s="320" t="s">
        <v>25</v>
      </c>
      <c r="BD9" s="321"/>
      <c r="BE9" s="393" t="str">
        <f>IF(OR(ISBLANK(F9),ISBLANK(H9)),"N/A",IF(ABS(H9-F9)&gt;20,"&gt; 20%","ok"))</f>
        <v>N/A</v>
      </c>
      <c r="BF9" s="321"/>
      <c r="BG9" s="393" t="str">
        <f>IF(OR(ISBLANK(H9),ISBLANK(J9)),"N/A",IF(ABS(J9-H9)&gt;10,"&gt; 10%","ok"))</f>
        <v>N/A</v>
      </c>
      <c r="BH9" s="393"/>
      <c r="BI9" s="393">
        <f>BC19:CS19</f>
        <v>2000</v>
      </c>
      <c r="BJ9" s="393"/>
      <c r="BK9" s="393" t="str">
        <f>IF(OR(ISBLANK(L9),ISBLANK(N9)),"N/A",IF(ABS(N9-L9)&gt;10,"&gt; 10%","ok"))</f>
        <v>N/A</v>
      </c>
      <c r="BL9" s="393"/>
      <c r="BM9" s="393" t="str">
        <f>IF(OR(ISBLANK(N9),ISBLANK(P9)),"N/A",IF(ABS(P9-N9)&gt;10,"&gt; 10%","ok"))</f>
        <v>N/A</v>
      </c>
      <c r="BN9" s="393"/>
      <c r="BO9" s="393" t="str">
        <f>IF(OR(ISBLANK(P9),ISBLANK(R9)),"N/A",IF(ABS(R9-P9)&gt;10,"&gt; 10%","ok"))</f>
        <v>N/A</v>
      </c>
      <c r="BP9" s="393"/>
      <c r="BQ9" s="393" t="str">
        <f>IF(OR(ISBLANK(R9),ISBLANK(T9)),"N/A",IF(ABS(T9-R9)&gt;10,"&gt; 10%","ok"))</f>
        <v>N/A</v>
      </c>
      <c r="BR9" s="393"/>
      <c r="BS9" s="393" t="str">
        <f>IF(OR(ISBLANK(T9),ISBLANK(V9)),"N/A",IF(ABS(V9-T9)&gt;10,"&gt; 10%","ok"))</f>
        <v>N/A</v>
      </c>
      <c r="BT9" s="393"/>
      <c r="BU9" s="393" t="str">
        <f>IF(OR(ISBLANK(V9),ISBLANK(X9)),"N/A",IF(ABS(X9-V9)&gt;10,"&gt; 10%","ok"))</f>
        <v>N/A</v>
      </c>
      <c r="BV9" s="393"/>
      <c r="BW9" s="393" t="str">
        <f>IF(OR(ISBLANK(X9),ISBLANK(Z9)),"N/A",IF(ABS(Z9-X9)&gt;10,"&gt; 10%","ok"))</f>
        <v>N/A</v>
      </c>
      <c r="BX9" s="393"/>
      <c r="BY9" s="393" t="str">
        <f>IF(OR(ISBLANK(Z9),ISBLANK(AB9)),"N/A",IF(ABS(AB9-Z9)&gt;10,"&gt; 10%","ok"))</f>
        <v>N/A</v>
      </c>
      <c r="BZ9" s="393"/>
      <c r="CA9" s="393" t="str">
        <f>IF(OR(ISBLANK(AB9),ISBLANK(AD9)),"N/A",IF(ABS(AD9-AB9)&gt;10,"&gt; 10%","ok"))</f>
        <v>N/A</v>
      </c>
      <c r="CB9" s="393"/>
      <c r="CC9" s="393" t="str">
        <f>IF(OR(ISBLANK(AD9),ISBLANK(AF9)),"N/A",IF(ABS(AF9-AD9)&gt;10,"&gt; 10%","ok"))</f>
        <v>N/A</v>
      </c>
      <c r="CD9" s="393"/>
      <c r="CE9" s="393" t="str">
        <f>IF(OR(ISBLANK(AF9),ISBLANK(AH9)),"N/A",IF(ABS(AH9-AF9)&gt;10,"&gt; 10%","ok"))</f>
        <v>N/A</v>
      </c>
      <c r="CF9" s="393"/>
      <c r="CG9" s="393" t="str">
        <f>IF(OR(ISBLANK(AH9),ISBLANK(AJ9)),"N/A",IF(ABS(AJ9-AH9)&gt;10,"&gt; 10%","ok"))</f>
        <v>N/A</v>
      </c>
      <c r="CH9" s="393"/>
      <c r="CI9" s="393" t="str">
        <f>IF(OR(ISBLANK(AJ9),ISBLANK(AL9)),"N/A",IF(ABS(AL9-AJ9)&gt;10,"&gt; 10%","ok"))</f>
        <v>N/A</v>
      </c>
      <c r="CJ9" s="393"/>
      <c r="CK9" s="393" t="str">
        <f>IF(OR(ISBLANK(AL9),ISBLANK(AN9)),"N/A",IF(ABS(AN9-AL9)&gt;10,"&gt; 10%","ok"))</f>
        <v>N/A</v>
      </c>
      <c r="CL9" s="393"/>
      <c r="CM9" s="393" t="str">
        <f>IF(OR(ISBLANK(AN9),ISBLANK(AP9)),"N/A",IF(ABS(AP9-AN9)&gt;10,"&gt; 10%","ok"))</f>
        <v>N/A</v>
      </c>
      <c r="CN9" s="784"/>
      <c r="CO9" s="393" t="str">
        <f>IF(OR(ISBLANK(AP9),ISBLANK(AR9)),"N/A",IF(ABS(AR9-AP9)&gt;10,"&gt; 10%","ok"))</f>
        <v>N/A</v>
      </c>
      <c r="CP9" s="393"/>
      <c r="CQ9" s="393" t="str">
        <f>IF(OR(ISBLANK(AR9),ISBLANK(AT9)),"N/A",IF(ABS(AT9-AR9)&gt;10,"&gt; 10%","ok"))</f>
        <v>N/A</v>
      </c>
      <c r="CR9" s="393"/>
      <c r="CS9" s="393" t="str">
        <f>IF(OR(ISBLANK(AT9),ISBLANK(AV9)),"N/A",IF(ABS(AV9-AT9)&gt;10,"&gt; 10%","ok"))</f>
        <v>N/A</v>
      </c>
      <c r="CT9" s="685"/>
    </row>
    <row r="10" spans="2:98" ht="18.75" customHeight="1">
      <c r="B10" s="467">
        <v>1885</v>
      </c>
      <c r="C10" s="717">
        <v>2</v>
      </c>
      <c r="D10" s="739" t="s">
        <v>142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157"/>
      <c r="AY10" s="79"/>
      <c r="AZ10" s="456">
        <v>2</v>
      </c>
      <c r="BA10" s="319" t="s">
        <v>142</v>
      </c>
      <c r="BB10" s="244" t="s">
        <v>137</v>
      </c>
      <c r="BC10" s="320" t="s">
        <v>25</v>
      </c>
      <c r="BD10" s="321"/>
      <c r="BE10" s="393" t="str">
        <f aca="true" t="shared" si="0" ref="BE10:BE16">IF(OR(ISBLANK(F10),ISBLANK(H10)),"N/A",IF(ABS(H10-F10)&gt;20,"&gt; 20%","ok"))</f>
        <v>N/A</v>
      </c>
      <c r="BF10" s="246"/>
      <c r="BG10" s="393" t="str">
        <f aca="true" t="shared" si="1" ref="BG10:BG16">IF(OR(ISBLANK(H10),ISBLANK(J10)),"N/A",IF(ABS(J10-H10)&gt;10,"&gt; 10%","ok"))</f>
        <v>N/A</v>
      </c>
      <c r="BH10" s="393"/>
      <c r="BI10" s="393" t="str">
        <f aca="true" t="shared" si="2" ref="BI10:BI16">IF(OR(ISBLANK(J10),ISBLANK(L10)),"N/A",IF(ABS(L10-J10)&gt;10,"&gt; 10%","ok"))</f>
        <v>N/A</v>
      </c>
      <c r="BJ10" s="393"/>
      <c r="BK10" s="393" t="str">
        <f aca="true" t="shared" si="3" ref="BK10:BK16">IF(OR(ISBLANK(L10),ISBLANK(N10)),"N/A",IF(ABS(N10-L10)&gt;10,"&gt; 10%","ok"))</f>
        <v>N/A</v>
      </c>
      <c r="BL10" s="393"/>
      <c r="BM10" s="393" t="str">
        <f aca="true" t="shared" si="4" ref="BM10:BM16">IF(OR(ISBLANK(N10),ISBLANK(P10)),"N/A",IF(ABS(P10-N10)&gt;10,"&gt; 10%","ok"))</f>
        <v>N/A</v>
      </c>
      <c r="BN10" s="393"/>
      <c r="BO10" s="393" t="str">
        <f aca="true" t="shared" si="5" ref="BO10:BO16">IF(OR(ISBLANK(P10),ISBLANK(R10)),"N/A",IF(ABS(R10-P10)&gt;10,"&gt; 10%","ok"))</f>
        <v>N/A</v>
      </c>
      <c r="BP10" s="393"/>
      <c r="BQ10" s="393" t="str">
        <f aca="true" t="shared" si="6" ref="BQ10:BQ16">IF(OR(ISBLANK(R10),ISBLANK(T10)),"N/A",IF(ABS(T10-R10)&gt;10,"&gt; 10%","ok"))</f>
        <v>N/A</v>
      </c>
      <c r="BR10" s="393"/>
      <c r="BS10" s="393" t="str">
        <f aca="true" t="shared" si="7" ref="BS10:BS16">IF(OR(ISBLANK(T10),ISBLANK(V10)),"N/A",IF(ABS(V10-T10)&gt;10,"&gt; 10%","ok"))</f>
        <v>N/A</v>
      </c>
      <c r="BT10" s="393"/>
      <c r="BU10" s="393" t="str">
        <f aca="true" t="shared" si="8" ref="BU10:BU16">IF(OR(ISBLANK(V10),ISBLANK(X10)),"N/A",IF(ABS(X10-V10)&gt;10,"&gt; 10%","ok"))</f>
        <v>N/A</v>
      </c>
      <c r="BV10" s="393"/>
      <c r="BW10" s="393" t="str">
        <f aca="true" t="shared" si="9" ref="BW10:BW16">IF(OR(ISBLANK(X10),ISBLANK(Z10)),"N/A",IF(ABS(Z10-X10)&gt;10,"&gt; 10%","ok"))</f>
        <v>N/A</v>
      </c>
      <c r="BX10" s="393"/>
      <c r="BY10" s="393" t="str">
        <f aca="true" t="shared" si="10" ref="BY10:BY16">IF(OR(ISBLANK(Z10),ISBLANK(AB10)),"N/A",IF(ABS(AB10-Z10)&gt;10,"&gt; 10%","ok"))</f>
        <v>N/A</v>
      </c>
      <c r="BZ10" s="393"/>
      <c r="CA10" s="393" t="str">
        <f aca="true" t="shared" si="11" ref="CA10:CA16">IF(OR(ISBLANK(AB10),ISBLANK(AD10)),"N/A",IF(ABS(AD10-AB10)&gt;10,"&gt; 10%","ok"))</f>
        <v>N/A</v>
      </c>
      <c r="CB10" s="393"/>
      <c r="CC10" s="393" t="str">
        <f aca="true" t="shared" si="12" ref="CC10:CC16">IF(OR(ISBLANK(AD10),ISBLANK(AF10)),"N/A",IF(ABS(AF10-AD10)&gt;10,"&gt; 10%","ok"))</f>
        <v>N/A</v>
      </c>
      <c r="CD10" s="393"/>
      <c r="CE10" s="393" t="str">
        <f aca="true" t="shared" si="13" ref="CE10:CE16">IF(OR(ISBLANK(AF10),ISBLANK(AH10)),"N/A",IF(ABS(AH10-AF10)&gt;10,"&gt; 10%","ok"))</f>
        <v>N/A</v>
      </c>
      <c r="CF10" s="393"/>
      <c r="CG10" s="393" t="str">
        <f aca="true" t="shared" si="14" ref="CG10:CG16">IF(OR(ISBLANK(AH10),ISBLANK(AJ10)),"N/A",IF(ABS(AJ10-AH10)&gt;10,"&gt; 10%","ok"))</f>
        <v>N/A</v>
      </c>
      <c r="CH10" s="393"/>
      <c r="CI10" s="393" t="str">
        <f aca="true" t="shared" si="15" ref="CI10:CI16">IF(OR(ISBLANK(AJ10),ISBLANK(AL10)),"N/A",IF(ABS(AL10-AJ10)&gt;10,"&gt; 10%","ok"))</f>
        <v>N/A</v>
      </c>
      <c r="CJ10" s="393"/>
      <c r="CK10" s="393" t="str">
        <f aca="true" t="shared" si="16" ref="CK10:CK16">IF(OR(ISBLANK(AL10),ISBLANK(AN10)),"N/A",IF(ABS(AN10-AL10)&gt;10,"&gt; 10%","ok"))</f>
        <v>N/A</v>
      </c>
      <c r="CL10" s="393"/>
      <c r="CM10" s="393" t="str">
        <f aca="true" t="shared" si="17" ref="CM10:CM16">IF(OR(ISBLANK(AN10),ISBLANK(AP10)),"N/A",IF(ABS(AP10-AN10)&gt;10,"&gt; 10%","ok"))</f>
        <v>N/A</v>
      </c>
      <c r="CN10" s="763"/>
      <c r="CO10" s="393" t="str">
        <f aca="true" t="shared" si="18" ref="CO10:CO16">IF(OR(ISBLANK(AP10),ISBLANK(AR10)),"N/A",IF(ABS(AR10-AP10)&gt;10,"&gt; 10%","ok"))</f>
        <v>N/A</v>
      </c>
      <c r="CP10" s="393"/>
      <c r="CQ10" s="393" t="str">
        <f aca="true" t="shared" si="19" ref="CQ10:CQ16">IF(OR(ISBLANK(AR10),ISBLANK(AT10)),"N/A",IF(ABS(AT10-AR10)&gt;10,"&gt; 10%","ok"))</f>
        <v>N/A</v>
      </c>
      <c r="CR10" s="393"/>
      <c r="CS10" s="393" t="str">
        <f aca="true" t="shared" si="20" ref="CS10:CS16">IF(OR(ISBLANK(AT10),ISBLANK(AV10)),"N/A",IF(ABS(AV10-AT10)&gt;10,"&gt; 10%","ok"))</f>
        <v>N/A</v>
      </c>
      <c r="CT10" s="246"/>
    </row>
    <row r="11" spans="2:98" ht="18.75" customHeight="1">
      <c r="B11" s="467">
        <v>1886</v>
      </c>
      <c r="C11" s="716">
        <v>3</v>
      </c>
      <c r="D11" s="115" t="s">
        <v>143</v>
      </c>
      <c r="E11" s="717" t="s">
        <v>137</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157"/>
      <c r="AY11" s="79"/>
      <c r="AZ11" s="457">
        <v>3</v>
      </c>
      <c r="BA11" s="319" t="s">
        <v>143</v>
      </c>
      <c r="BB11" s="244" t="s">
        <v>137</v>
      </c>
      <c r="BC11" s="320" t="s">
        <v>25</v>
      </c>
      <c r="BD11" s="321"/>
      <c r="BE11" s="393" t="str">
        <f t="shared" si="0"/>
        <v>N/A</v>
      </c>
      <c r="BF11" s="246"/>
      <c r="BG11" s="393" t="str">
        <f t="shared" si="1"/>
        <v>N/A</v>
      </c>
      <c r="BH11" s="393"/>
      <c r="BI11" s="393" t="str">
        <f t="shared" si="2"/>
        <v>N/A</v>
      </c>
      <c r="BJ11" s="393"/>
      <c r="BK11" s="393" t="str">
        <f t="shared" si="3"/>
        <v>N/A</v>
      </c>
      <c r="BL11" s="393"/>
      <c r="BM11" s="393" t="str">
        <f t="shared" si="4"/>
        <v>N/A</v>
      </c>
      <c r="BN11" s="393"/>
      <c r="BO11" s="393" t="str">
        <f t="shared" si="5"/>
        <v>N/A</v>
      </c>
      <c r="BP11" s="393"/>
      <c r="BQ11" s="393" t="str">
        <f t="shared" si="6"/>
        <v>N/A</v>
      </c>
      <c r="BR11" s="393"/>
      <c r="BS11" s="393" t="str">
        <f t="shared" si="7"/>
        <v>N/A</v>
      </c>
      <c r="BT11" s="393"/>
      <c r="BU11" s="393" t="str">
        <f t="shared" si="8"/>
        <v>N/A</v>
      </c>
      <c r="BV11" s="393"/>
      <c r="BW11" s="393" t="str">
        <f t="shared" si="9"/>
        <v>N/A</v>
      </c>
      <c r="BX11" s="393"/>
      <c r="BY11" s="393" t="str">
        <f t="shared" si="10"/>
        <v>N/A</v>
      </c>
      <c r="BZ11" s="393"/>
      <c r="CA11" s="393" t="str">
        <f t="shared" si="11"/>
        <v>N/A</v>
      </c>
      <c r="CB11" s="393"/>
      <c r="CC11" s="393" t="str">
        <f t="shared" si="12"/>
        <v>N/A</v>
      </c>
      <c r="CD11" s="393"/>
      <c r="CE11" s="393" t="str">
        <f t="shared" si="13"/>
        <v>N/A</v>
      </c>
      <c r="CF11" s="393"/>
      <c r="CG11" s="393" t="str">
        <f t="shared" si="14"/>
        <v>N/A</v>
      </c>
      <c r="CH11" s="393"/>
      <c r="CI11" s="393" t="str">
        <f t="shared" si="15"/>
        <v>N/A</v>
      </c>
      <c r="CJ11" s="393"/>
      <c r="CK11" s="393" t="str">
        <f t="shared" si="16"/>
        <v>N/A</v>
      </c>
      <c r="CL11" s="393"/>
      <c r="CM11" s="393" t="str">
        <f t="shared" si="17"/>
        <v>N/A</v>
      </c>
      <c r="CN11" s="763"/>
      <c r="CO11" s="393" t="str">
        <f t="shared" si="18"/>
        <v>N/A</v>
      </c>
      <c r="CP11" s="393"/>
      <c r="CQ11" s="393" t="str">
        <f t="shared" si="19"/>
        <v>N/A</v>
      </c>
      <c r="CR11" s="393"/>
      <c r="CS11" s="393" t="str">
        <f t="shared" si="20"/>
        <v>N/A</v>
      </c>
      <c r="CT11" s="246"/>
    </row>
    <row r="12" spans="2:98" ht="18.75" customHeight="1">
      <c r="B12" s="467">
        <v>1887</v>
      </c>
      <c r="C12" s="717">
        <v>4</v>
      </c>
      <c r="D12" s="115" t="s">
        <v>144</v>
      </c>
      <c r="E12" s="717" t="s">
        <v>137</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157"/>
      <c r="AY12" s="79"/>
      <c r="AZ12" s="456">
        <v>4</v>
      </c>
      <c r="BA12" s="319" t="s">
        <v>144</v>
      </c>
      <c r="BB12" s="244" t="s">
        <v>137</v>
      </c>
      <c r="BC12" s="320" t="s">
        <v>25</v>
      </c>
      <c r="BD12" s="321"/>
      <c r="BE12" s="393" t="str">
        <f t="shared" si="0"/>
        <v>N/A</v>
      </c>
      <c r="BF12" s="246"/>
      <c r="BG12" s="393" t="str">
        <f t="shared" si="1"/>
        <v>N/A</v>
      </c>
      <c r="BH12" s="393"/>
      <c r="BI12" s="393" t="str">
        <f t="shared" si="2"/>
        <v>N/A</v>
      </c>
      <c r="BJ12" s="393"/>
      <c r="BK12" s="393" t="str">
        <f t="shared" si="3"/>
        <v>N/A</v>
      </c>
      <c r="BL12" s="393"/>
      <c r="BM12" s="393" t="str">
        <f t="shared" si="4"/>
        <v>N/A</v>
      </c>
      <c r="BN12" s="393"/>
      <c r="BO12" s="393" t="str">
        <f t="shared" si="5"/>
        <v>N/A</v>
      </c>
      <c r="BP12" s="393"/>
      <c r="BQ12" s="393" t="str">
        <f t="shared" si="6"/>
        <v>N/A</v>
      </c>
      <c r="BR12" s="393"/>
      <c r="BS12" s="393" t="str">
        <f t="shared" si="7"/>
        <v>N/A</v>
      </c>
      <c r="BT12" s="393"/>
      <c r="BU12" s="393" t="str">
        <f t="shared" si="8"/>
        <v>N/A</v>
      </c>
      <c r="BV12" s="393"/>
      <c r="BW12" s="393" t="str">
        <f t="shared" si="9"/>
        <v>N/A</v>
      </c>
      <c r="BX12" s="393"/>
      <c r="BY12" s="393" t="str">
        <f t="shared" si="10"/>
        <v>N/A</v>
      </c>
      <c r="BZ12" s="393"/>
      <c r="CA12" s="393" t="str">
        <f t="shared" si="11"/>
        <v>N/A</v>
      </c>
      <c r="CB12" s="393"/>
      <c r="CC12" s="393" t="str">
        <f t="shared" si="12"/>
        <v>N/A</v>
      </c>
      <c r="CD12" s="393"/>
      <c r="CE12" s="393" t="str">
        <f t="shared" si="13"/>
        <v>N/A</v>
      </c>
      <c r="CF12" s="393"/>
      <c r="CG12" s="393" t="str">
        <f t="shared" si="14"/>
        <v>N/A</v>
      </c>
      <c r="CH12" s="393"/>
      <c r="CI12" s="393" t="str">
        <f t="shared" si="15"/>
        <v>N/A</v>
      </c>
      <c r="CJ12" s="393"/>
      <c r="CK12" s="393" t="str">
        <f t="shared" si="16"/>
        <v>N/A</v>
      </c>
      <c r="CL12" s="393"/>
      <c r="CM12" s="393" t="str">
        <f t="shared" si="17"/>
        <v>N/A</v>
      </c>
      <c r="CN12" s="763"/>
      <c r="CO12" s="393" t="str">
        <f t="shared" si="18"/>
        <v>N/A</v>
      </c>
      <c r="CP12" s="393"/>
      <c r="CQ12" s="393" t="str">
        <f t="shared" si="19"/>
        <v>N/A</v>
      </c>
      <c r="CR12" s="393"/>
      <c r="CS12" s="393" t="str">
        <f t="shared" si="20"/>
        <v>N/A</v>
      </c>
      <c r="CT12" s="246"/>
    </row>
    <row r="13" spans="1:98" s="1" customFormat="1" ht="18.75" customHeight="1">
      <c r="A13" s="466"/>
      <c r="B13" s="467">
        <v>1888</v>
      </c>
      <c r="C13" s="716">
        <v>5</v>
      </c>
      <c r="D13" s="729" t="s">
        <v>145</v>
      </c>
      <c r="E13" s="717" t="s">
        <v>137</v>
      </c>
      <c r="F13" s="732"/>
      <c r="G13" s="185"/>
      <c r="H13" s="732"/>
      <c r="I13" s="185"/>
      <c r="J13" s="732"/>
      <c r="K13" s="185"/>
      <c r="L13" s="732"/>
      <c r="M13" s="185"/>
      <c r="N13" s="732"/>
      <c r="O13" s="185"/>
      <c r="P13" s="732"/>
      <c r="Q13" s="185"/>
      <c r="R13" s="732"/>
      <c r="S13" s="185"/>
      <c r="T13" s="732"/>
      <c r="U13" s="185"/>
      <c r="V13" s="732"/>
      <c r="W13" s="185"/>
      <c r="X13" s="732"/>
      <c r="Y13" s="185"/>
      <c r="Z13" s="732"/>
      <c r="AA13" s="185"/>
      <c r="AB13" s="732"/>
      <c r="AC13" s="185"/>
      <c r="AD13" s="732"/>
      <c r="AE13" s="185"/>
      <c r="AF13" s="732"/>
      <c r="AG13" s="185"/>
      <c r="AH13" s="732"/>
      <c r="AI13" s="185"/>
      <c r="AJ13" s="732"/>
      <c r="AK13" s="185"/>
      <c r="AL13" s="732"/>
      <c r="AM13" s="185"/>
      <c r="AN13" s="732"/>
      <c r="AO13" s="185"/>
      <c r="AP13" s="732"/>
      <c r="AQ13" s="185"/>
      <c r="AR13" s="732"/>
      <c r="AS13" s="185"/>
      <c r="AT13" s="732"/>
      <c r="AU13" s="185"/>
      <c r="AV13" s="732"/>
      <c r="AW13" s="185"/>
      <c r="AX13" s="157"/>
      <c r="AY13" s="79"/>
      <c r="AZ13" s="457">
        <v>5</v>
      </c>
      <c r="BA13" s="319" t="s">
        <v>145</v>
      </c>
      <c r="BB13" s="244" t="s">
        <v>137</v>
      </c>
      <c r="BC13" s="320" t="s">
        <v>25</v>
      </c>
      <c r="BD13" s="321"/>
      <c r="BE13" s="393" t="str">
        <f t="shared" si="0"/>
        <v>N/A</v>
      </c>
      <c r="BF13" s="246"/>
      <c r="BG13" s="393" t="str">
        <f t="shared" si="1"/>
        <v>N/A</v>
      </c>
      <c r="BH13" s="393"/>
      <c r="BI13" s="393" t="str">
        <f t="shared" si="2"/>
        <v>N/A</v>
      </c>
      <c r="BJ13" s="393"/>
      <c r="BK13" s="393" t="str">
        <f t="shared" si="3"/>
        <v>N/A</v>
      </c>
      <c r="BL13" s="393"/>
      <c r="BM13" s="393" t="str">
        <f t="shared" si="4"/>
        <v>N/A</v>
      </c>
      <c r="BN13" s="393"/>
      <c r="BO13" s="393" t="str">
        <f t="shared" si="5"/>
        <v>N/A</v>
      </c>
      <c r="BP13" s="393"/>
      <c r="BQ13" s="393" t="str">
        <f t="shared" si="6"/>
        <v>N/A</v>
      </c>
      <c r="BR13" s="393"/>
      <c r="BS13" s="393" t="str">
        <f t="shared" si="7"/>
        <v>N/A</v>
      </c>
      <c r="BT13" s="393"/>
      <c r="BU13" s="393" t="str">
        <f t="shared" si="8"/>
        <v>N/A</v>
      </c>
      <c r="BV13" s="393"/>
      <c r="BW13" s="393" t="str">
        <f t="shared" si="9"/>
        <v>N/A</v>
      </c>
      <c r="BX13" s="393"/>
      <c r="BY13" s="393" t="str">
        <f t="shared" si="10"/>
        <v>N/A</v>
      </c>
      <c r="BZ13" s="393"/>
      <c r="CA13" s="393" t="str">
        <f t="shared" si="11"/>
        <v>N/A</v>
      </c>
      <c r="CB13" s="393"/>
      <c r="CC13" s="393" t="str">
        <f t="shared" si="12"/>
        <v>N/A</v>
      </c>
      <c r="CD13" s="393"/>
      <c r="CE13" s="393" t="str">
        <f t="shared" si="13"/>
        <v>N/A</v>
      </c>
      <c r="CF13" s="393"/>
      <c r="CG13" s="393" t="str">
        <f t="shared" si="14"/>
        <v>N/A</v>
      </c>
      <c r="CH13" s="393"/>
      <c r="CI13" s="393" t="str">
        <f t="shared" si="15"/>
        <v>N/A</v>
      </c>
      <c r="CJ13" s="393"/>
      <c r="CK13" s="393" t="str">
        <f t="shared" si="16"/>
        <v>N/A</v>
      </c>
      <c r="CL13" s="393"/>
      <c r="CM13" s="393" t="str">
        <f t="shared" si="17"/>
        <v>N/A</v>
      </c>
      <c r="CN13" s="763"/>
      <c r="CO13" s="393" t="str">
        <f t="shared" si="18"/>
        <v>N/A</v>
      </c>
      <c r="CP13" s="393"/>
      <c r="CQ13" s="393" t="str">
        <f t="shared" si="19"/>
        <v>N/A</v>
      </c>
      <c r="CR13" s="393"/>
      <c r="CS13" s="393" t="str">
        <f t="shared" si="20"/>
        <v>N/A</v>
      </c>
      <c r="CT13" s="246"/>
    </row>
    <row r="14" spans="1:98" s="1" customFormat="1" ht="18.75" customHeight="1">
      <c r="A14" s="466"/>
      <c r="B14" s="467">
        <v>2811</v>
      </c>
      <c r="C14" s="717">
        <v>6</v>
      </c>
      <c r="D14" s="729" t="s">
        <v>148</v>
      </c>
      <c r="E14" s="717" t="s">
        <v>137</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157"/>
      <c r="AY14" s="79"/>
      <c r="AZ14" s="456">
        <v>6</v>
      </c>
      <c r="BA14" s="319" t="s">
        <v>148</v>
      </c>
      <c r="BB14" s="244" t="s">
        <v>137</v>
      </c>
      <c r="BC14" s="320" t="s">
        <v>25</v>
      </c>
      <c r="BD14" s="321"/>
      <c r="BE14" s="393" t="str">
        <f t="shared" si="0"/>
        <v>N/A</v>
      </c>
      <c r="BF14" s="246"/>
      <c r="BG14" s="393" t="str">
        <f t="shared" si="1"/>
        <v>N/A</v>
      </c>
      <c r="BH14" s="393"/>
      <c r="BI14" s="393" t="str">
        <f t="shared" si="2"/>
        <v>N/A</v>
      </c>
      <c r="BJ14" s="393"/>
      <c r="BK14" s="393" t="str">
        <f t="shared" si="3"/>
        <v>N/A</v>
      </c>
      <c r="BL14" s="393"/>
      <c r="BM14" s="393" t="str">
        <f t="shared" si="4"/>
        <v>N/A</v>
      </c>
      <c r="BN14" s="393"/>
      <c r="BO14" s="393" t="str">
        <f t="shared" si="5"/>
        <v>N/A</v>
      </c>
      <c r="BP14" s="393"/>
      <c r="BQ14" s="393" t="str">
        <f t="shared" si="6"/>
        <v>N/A</v>
      </c>
      <c r="BR14" s="393"/>
      <c r="BS14" s="393" t="str">
        <f t="shared" si="7"/>
        <v>N/A</v>
      </c>
      <c r="BT14" s="393"/>
      <c r="BU14" s="393" t="str">
        <f t="shared" si="8"/>
        <v>N/A</v>
      </c>
      <c r="BV14" s="393"/>
      <c r="BW14" s="393" t="str">
        <f t="shared" si="9"/>
        <v>N/A</v>
      </c>
      <c r="BX14" s="393"/>
      <c r="BY14" s="393" t="str">
        <f t="shared" si="10"/>
        <v>N/A</v>
      </c>
      <c r="BZ14" s="393"/>
      <c r="CA14" s="393" t="str">
        <f t="shared" si="11"/>
        <v>N/A</v>
      </c>
      <c r="CB14" s="393"/>
      <c r="CC14" s="393" t="str">
        <f t="shared" si="12"/>
        <v>N/A</v>
      </c>
      <c r="CD14" s="393"/>
      <c r="CE14" s="393" t="str">
        <f t="shared" si="13"/>
        <v>N/A</v>
      </c>
      <c r="CF14" s="393"/>
      <c r="CG14" s="393" t="str">
        <f t="shared" si="14"/>
        <v>N/A</v>
      </c>
      <c r="CH14" s="393"/>
      <c r="CI14" s="393" t="str">
        <f t="shared" si="15"/>
        <v>N/A</v>
      </c>
      <c r="CJ14" s="393"/>
      <c r="CK14" s="393" t="str">
        <f t="shared" si="16"/>
        <v>N/A</v>
      </c>
      <c r="CL14" s="393"/>
      <c r="CM14" s="393" t="str">
        <f t="shared" si="17"/>
        <v>N/A</v>
      </c>
      <c r="CN14" s="763"/>
      <c r="CO14" s="393" t="str">
        <f t="shared" si="18"/>
        <v>N/A</v>
      </c>
      <c r="CP14" s="393"/>
      <c r="CQ14" s="393" t="str">
        <f t="shared" si="19"/>
        <v>N/A</v>
      </c>
      <c r="CR14" s="393"/>
      <c r="CS14" s="393" t="str">
        <f t="shared" si="20"/>
        <v>N/A</v>
      </c>
      <c r="CT14" s="246"/>
    </row>
    <row r="15" spans="1:98" ht="18.75" customHeight="1">
      <c r="A15" s="466" t="s">
        <v>138</v>
      </c>
      <c r="B15" s="467">
        <v>1889</v>
      </c>
      <c r="C15" s="717">
        <v>7</v>
      </c>
      <c r="D15" s="729" t="s">
        <v>146</v>
      </c>
      <c r="E15" s="717" t="s">
        <v>137</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157"/>
      <c r="AY15" s="79"/>
      <c r="AZ15" s="456">
        <v>7</v>
      </c>
      <c r="BA15" s="319" t="s">
        <v>146</v>
      </c>
      <c r="BB15" s="244" t="s">
        <v>137</v>
      </c>
      <c r="BC15" s="320" t="s">
        <v>25</v>
      </c>
      <c r="BD15" s="321"/>
      <c r="BE15" s="393" t="str">
        <f t="shared" si="0"/>
        <v>N/A</v>
      </c>
      <c r="BF15" s="246"/>
      <c r="BG15" s="393" t="str">
        <f t="shared" si="1"/>
        <v>N/A</v>
      </c>
      <c r="BH15" s="393"/>
      <c r="BI15" s="393" t="str">
        <f t="shared" si="2"/>
        <v>N/A</v>
      </c>
      <c r="BJ15" s="393"/>
      <c r="BK15" s="393" t="str">
        <f t="shared" si="3"/>
        <v>N/A</v>
      </c>
      <c r="BL15" s="393"/>
      <c r="BM15" s="393" t="str">
        <f t="shared" si="4"/>
        <v>N/A</v>
      </c>
      <c r="BN15" s="393"/>
      <c r="BO15" s="393" t="str">
        <f t="shared" si="5"/>
        <v>N/A</v>
      </c>
      <c r="BP15" s="393"/>
      <c r="BQ15" s="393" t="str">
        <f t="shared" si="6"/>
        <v>N/A</v>
      </c>
      <c r="BR15" s="393"/>
      <c r="BS15" s="393" t="str">
        <f t="shared" si="7"/>
        <v>N/A</v>
      </c>
      <c r="BT15" s="393"/>
      <c r="BU15" s="393" t="str">
        <f t="shared" si="8"/>
        <v>N/A</v>
      </c>
      <c r="BV15" s="393"/>
      <c r="BW15" s="393" t="str">
        <f t="shared" si="9"/>
        <v>N/A</v>
      </c>
      <c r="BX15" s="393"/>
      <c r="BY15" s="393" t="str">
        <f t="shared" si="10"/>
        <v>N/A</v>
      </c>
      <c r="BZ15" s="393"/>
      <c r="CA15" s="393" t="str">
        <f t="shared" si="11"/>
        <v>N/A</v>
      </c>
      <c r="CB15" s="393"/>
      <c r="CC15" s="393" t="str">
        <f t="shared" si="12"/>
        <v>N/A</v>
      </c>
      <c r="CD15" s="393"/>
      <c r="CE15" s="393" t="str">
        <f t="shared" si="13"/>
        <v>N/A</v>
      </c>
      <c r="CF15" s="393"/>
      <c r="CG15" s="393" t="str">
        <f t="shared" si="14"/>
        <v>N/A</v>
      </c>
      <c r="CH15" s="393"/>
      <c r="CI15" s="393" t="str">
        <f t="shared" si="15"/>
        <v>N/A</v>
      </c>
      <c r="CJ15" s="393"/>
      <c r="CK15" s="393" t="str">
        <f t="shared" si="16"/>
        <v>N/A</v>
      </c>
      <c r="CL15" s="393"/>
      <c r="CM15" s="393" t="str">
        <f t="shared" si="17"/>
        <v>N/A</v>
      </c>
      <c r="CN15" s="763"/>
      <c r="CO15" s="393" t="str">
        <f t="shared" si="18"/>
        <v>N/A</v>
      </c>
      <c r="CP15" s="393"/>
      <c r="CQ15" s="393" t="str">
        <f t="shared" si="19"/>
        <v>N/A</v>
      </c>
      <c r="CR15" s="393"/>
      <c r="CS15" s="393" t="str">
        <f t="shared" si="20"/>
        <v>N/A</v>
      </c>
      <c r="CT15" s="246"/>
    </row>
    <row r="16" spans="2:98" ht="18.75" customHeight="1">
      <c r="B16" s="467">
        <v>1890</v>
      </c>
      <c r="C16" s="736">
        <v>8</v>
      </c>
      <c r="D16" s="730" t="s">
        <v>147</v>
      </c>
      <c r="E16" s="717" t="s">
        <v>137</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157"/>
      <c r="AY16" s="79"/>
      <c r="AZ16" s="458">
        <v>8</v>
      </c>
      <c r="BA16" s="319" t="s">
        <v>252</v>
      </c>
      <c r="BB16" s="244" t="s">
        <v>137</v>
      </c>
      <c r="BC16" s="320" t="s">
        <v>25</v>
      </c>
      <c r="BD16" s="321"/>
      <c r="BE16" s="393" t="str">
        <f t="shared" si="0"/>
        <v>N/A</v>
      </c>
      <c r="BF16" s="246"/>
      <c r="BG16" s="393" t="str">
        <f t="shared" si="1"/>
        <v>N/A</v>
      </c>
      <c r="BH16" s="393"/>
      <c r="BI16" s="393" t="str">
        <f t="shared" si="2"/>
        <v>N/A</v>
      </c>
      <c r="BJ16" s="393"/>
      <c r="BK16" s="393" t="str">
        <f t="shared" si="3"/>
        <v>N/A</v>
      </c>
      <c r="BL16" s="393"/>
      <c r="BM16" s="393" t="str">
        <f t="shared" si="4"/>
        <v>N/A</v>
      </c>
      <c r="BN16" s="393"/>
      <c r="BO16" s="393" t="str">
        <f t="shared" si="5"/>
        <v>N/A</v>
      </c>
      <c r="BP16" s="393"/>
      <c r="BQ16" s="393" t="str">
        <f t="shared" si="6"/>
        <v>N/A</v>
      </c>
      <c r="BR16" s="393"/>
      <c r="BS16" s="393" t="str">
        <f t="shared" si="7"/>
        <v>N/A</v>
      </c>
      <c r="BT16" s="393"/>
      <c r="BU16" s="393" t="str">
        <f t="shared" si="8"/>
        <v>N/A</v>
      </c>
      <c r="BV16" s="393"/>
      <c r="BW16" s="393" t="str">
        <f t="shared" si="9"/>
        <v>N/A</v>
      </c>
      <c r="BX16" s="393"/>
      <c r="BY16" s="393" t="str">
        <f t="shared" si="10"/>
        <v>N/A</v>
      </c>
      <c r="BZ16" s="393"/>
      <c r="CA16" s="393" t="str">
        <f t="shared" si="11"/>
        <v>N/A</v>
      </c>
      <c r="CB16" s="393"/>
      <c r="CC16" s="393" t="str">
        <f t="shared" si="12"/>
        <v>N/A</v>
      </c>
      <c r="CD16" s="393"/>
      <c r="CE16" s="393" t="str">
        <f t="shared" si="13"/>
        <v>N/A</v>
      </c>
      <c r="CF16" s="393"/>
      <c r="CG16" s="393" t="str">
        <f t="shared" si="14"/>
        <v>N/A</v>
      </c>
      <c r="CH16" s="393"/>
      <c r="CI16" s="393" t="str">
        <f t="shared" si="15"/>
        <v>N/A</v>
      </c>
      <c r="CJ16" s="393"/>
      <c r="CK16" s="393" t="str">
        <f t="shared" si="16"/>
        <v>N/A</v>
      </c>
      <c r="CL16" s="393"/>
      <c r="CM16" s="393" t="str">
        <f t="shared" si="17"/>
        <v>N/A</v>
      </c>
      <c r="CN16" s="763"/>
      <c r="CO16" s="393" t="str">
        <f t="shared" si="18"/>
        <v>N/A</v>
      </c>
      <c r="CP16" s="393"/>
      <c r="CQ16" s="393" t="str">
        <f t="shared" si="19"/>
        <v>N/A</v>
      </c>
      <c r="CR16" s="393"/>
      <c r="CS16" s="393" t="str">
        <f t="shared" si="20"/>
        <v>N/A</v>
      </c>
      <c r="CT16" s="246"/>
    </row>
    <row r="17" spans="1:98" ht="18.75" customHeight="1">
      <c r="A17" s="466" t="s">
        <v>138</v>
      </c>
      <c r="B17" s="467"/>
      <c r="C17" s="718">
        <v>9</v>
      </c>
      <c r="D17" s="750" t="s">
        <v>149</v>
      </c>
      <c r="E17" s="718" t="s">
        <v>137</v>
      </c>
      <c r="F17" s="748">
        <v>100</v>
      </c>
      <c r="G17" s="203"/>
      <c r="H17" s="748">
        <v>100</v>
      </c>
      <c r="I17" s="203"/>
      <c r="J17" s="748">
        <v>100</v>
      </c>
      <c r="K17" s="203"/>
      <c r="L17" s="748">
        <v>100</v>
      </c>
      <c r="M17" s="203"/>
      <c r="N17" s="748">
        <v>100</v>
      </c>
      <c r="O17" s="203"/>
      <c r="P17" s="748">
        <v>100</v>
      </c>
      <c r="Q17" s="203"/>
      <c r="R17" s="748">
        <v>100</v>
      </c>
      <c r="S17" s="203"/>
      <c r="T17" s="748">
        <v>100</v>
      </c>
      <c r="U17" s="203"/>
      <c r="V17" s="748">
        <v>100</v>
      </c>
      <c r="W17" s="203"/>
      <c r="X17" s="748">
        <v>100</v>
      </c>
      <c r="Y17" s="203"/>
      <c r="Z17" s="748">
        <v>100</v>
      </c>
      <c r="AA17" s="203"/>
      <c r="AB17" s="748">
        <v>100</v>
      </c>
      <c r="AC17" s="203"/>
      <c r="AD17" s="748">
        <v>100</v>
      </c>
      <c r="AE17" s="203"/>
      <c r="AF17" s="748">
        <v>100</v>
      </c>
      <c r="AG17" s="203"/>
      <c r="AH17" s="748">
        <v>100</v>
      </c>
      <c r="AI17" s="203"/>
      <c r="AJ17" s="748">
        <v>100</v>
      </c>
      <c r="AK17" s="203"/>
      <c r="AL17" s="748">
        <v>100</v>
      </c>
      <c r="AM17" s="203"/>
      <c r="AN17" s="748">
        <v>100</v>
      </c>
      <c r="AO17" s="203"/>
      <c r="AP17" s="748">
        <v>100</v>
      </c>
      <c r="AQ17" s="203"/>
      <c r="AR17" s="748">
        <v>100</v>
      </c>
      <c r="AS17" s="203"/>
      <c r="AT17" s="748">
        <v>100</v>
      </c>
      <c r="AU17" s="203"/>
      <c r="AV17" s="748">
        <v>100</v>
      </c>
      <c r="AW17" s="203"/>
      <c r="AX17" s="157"/>
      <c r="AY17" s="79"/>
      <c r="AZ17" s="459">
        <v>9</v>
      </c>
      <c r="BA17" s="514" t="s">
        <v>149</v>
      </c>
      <c r="BB17" s="365" t="s">
        <v>137</v>
      </c>
      <c r="BC17" s="325">
        <v>100</v>
      </c>
      <c r="BD17" s="385"/>
      <c r="BE17" s="325">
        <v>100</v>
      </c>
      <c r="BF17" s="385"/>
      <c r="BG17" s="325">
        <v>100</v>
      </c>
      <c r="BH17" s="385"/>
      <c r="BI17" s="325">
        <v>100</v>
      </c>
      <c r="BJ17" s="385"/>
      <c r="BK17" s="325">
        <v>100</v>
      </c>
      <c r="BL17" s="385"/>
      <c r="BM17" s="325">
        <v>100</v>
      </c>
      <c r="BN17" s="385"/>
      <c r="BO17" s="325">
        <v>100</v>
      </c>
      <c r="BP17" s="385"/>
      <c r="BQ17" s="325">
        <v>100</v>
      </c>
      <c r="BR17" s="385"/>
      <c r="BS17" s="325">
        <v>100</v>
      </c>
      <c r="BT17" s="385"/>
      <c r="BU17" s="325">
        <v>100</v>
      </c>
      <c r="BV17" s="385"/>
      <c r="BW17" s="325">
        <v>100</v>
      </c>
      <c r="BX17" s="385"/>
      <c r="BY17" s="325">
        <v>100</v>
      </c>
      <c r="BZ17" s="385"/>
      <c r="CA17" s="325">
        <v>100</v>
      </c>
      <c r="CB17" s="385"/>
      <c r="CC17" s="325">
        <v>100</v>
      </c>
      <c r="CD17" s="385"/>
      <c r="CE17" s="325">
        <v>100</v>
      </c>
      <c r="CF17" s="385"/>
      <c r="CG17" s="325">
        <v>100</v>
      </c>
      <c r="CH17" s="385"/>
      <c r="CI17" s="325">
        <v>100</v>
      </c>
      <c r="CJ17" s="385"/>
      <c r="CK17" s="325">
        <v>100</v>
      </c>
      <c r="CL17" s="385"/>
      <c r="CM17" s="325">
        <v>100</v>
      </c>
      <c r="CN17" s="385"/>
      <c r="CO17" s="325">
        <v>100</v>
      </c>
      <c r="CP17" s="385"/>
      <c r="CQ17" s="325">
        <v>100</v>
      </c>
      <c r="CR17" s="385"/>
      <c r="CS17" s="325">
        <v>100</v>
      </c>
      <c r="CT17" s="385"/>
    </row>
    <row r="18" spans="3:78" ht="23.25" customHeight="1">
      <c r="C18" s="98" t="s">
        <v>140</v>
      </c>
      <c r="D18" s="589"/>
      <c r="E18" s="594"/>
      <c r="F18" s="590"/>
      <c r="G18" s="608"/>
      <c r="H18" s="590"/>
      <c r="I18" s="590"/>
      <c r="J18" s="590"/>
      <c r="K18" s="590"/>
      <c r="L18" s="590"/>
      <c r="M18" s="590"/>
      <c r="N18" s="590"/>
      <c r="O18" s="590"/>
      <c r="P18" s="590"/>
      <c r="Q18" s="590"/>
      <c r="R18" s="590"/>
      <c r="S18" s="590"/>
      <c r="T18" s="590"/>
      <c r="U18" s="590"/>
      <c r="V18" s="590"/>
      <c r="W18" s="590"/>
      <c r="X18" s="590"/>
      <c r="Y18" s="590"/>
      <c r="Z18" s="590"/>
      <c r="AA18" s="623"/>
      <c r="AB18" s="590"/>
      <c r="AC18" s="623"/>
      <c r="AV18" s="613"/>
      <c r="AZ18" s="515" t="s">
        <v>229</v>
      </c>
      <c r="BA18" s="366"/>
      <c r="BB18" s="367"/>
      <c r="BC18" s="386"/>
      <c r="BD18" s="387"/>
      <c r="BE18" s="369"/>
      <c r="BF18" s="387"/>
      <c r="BG18" s="369"/>
      <c r="BH18" s="387"/>
      <c r="BI18" s="369"/>
      <c r="BJ18" s="387"/>
      <c r="BK18" s="369"/>
      <c r="BL18" s="387"/>
      <c r="BM18" s="369"/>
      <c r="BN18" s="387"/>
      <c r="BO18" s="369"/>
      <c r="BP18" s="387"/>
      <c r="BQ18" s="369"/>
      <c r="BR18" s="387"/>
      <c r="BS18" s="369"/>
      <c r="BT18" s="387"/>
      <c r="BU18" s="369"/>
      <c r="BV18" s="387"/>
      <c r="BW18" s="369"/>
      <c r="BX18" s="387"/>
      <c r="BY18" s="369"/>
      <c r="BZ18" s="387"/>
    </row>
    <row r="19" spans="1:98" ht="25.5" customHeight="1">
      <c r="A19" s="415"/>
      <c r="C19" s="285" t="s">
        <v>189</v>
      </c>
      <c r="D19" s="855" t="s">
        <v>23</v>
      </c>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67"/>
      <c r="AS19" s="867"/>
      <c r="AT19" s="867"/>
      <c r="AU19" s="867"/>
      <c r="AV19" s="867"/>
      <c r="AW19" s="270"/>
      <c r="AX19" s="270"/>
      <c r="AY19"/>
      <c r="AZ19" s="217" t="s">
        <v>125</v>
      </c>
      <c r="BA19" s="217" t="s">
        <v>126</v>
      </c>
      <c r="BB19" s="217" t="s">
        <v>127</v>
      </c>
      <c r="BC19" s="460">
        <v>1990</v>
      </c>
      <c r="BD19" s="461"/>
      <c r="BE19" s="460">
        <v>1995</v>
      </c>
      <c r="BF19" s="461"/>
      <c r="BG19" s="460">
        <v>1999</v>
      </c>
      <c r="BH19" s="461"/>
      <c r="BI19" s="460">
        <v>2000</v>
      </c>
      <c r="BJ19" s="461"/>
      <c r="BK19" s="460">
        <v>2001</v>
      </c>
      <c r="BL19" s="461"/>
      <c r="BM19" s="460">
        <v>2002</v>
      </c>
      <c r="BN19" s="461"/>
      <c r="BO19" s="460">
        <v>2000</v>
      </c>
      <c r="BP19" s="461"/>
      <c r="BQ19" s="460">
        <v>2001</v>
      </c>
      <c r="BR19" s="461"/>
      <c r="BS19" s="460">
        <v>2002</v>
      </c>
      <c r="BT19" s="461"/>
      <c r="BU19" s="460">
        <v>2003</v>
      </c>
      <c r="BV19" s="461"/>
      <c r="BW19" s="460">
        <v>2004</v>
      </c>
      <c r="BX19" s="461"/>
      <c r="BY19" s="460">
        <v>2005</v>
      </c>
      <c r="BZ19" s="461"/>
      <c r="CA19" s="460">
        <v>2006</v>
      </c>
      <c r="CB19" s="461"/>
      <c r="CC19" s="460">
        <v>2007</v>
      </c>
      <c r="CD19" s="461"/>
      <c r="CE19" s="460">
        <v>2008</v>
      </c>
      <c r="CF19" s="461"/>
      <c r="CG19" s="460">
        <v>2009</v>
      </c>
      <c r="CH19" s="461"/>
      <c r="CI19" s="460">
        <v>2010</v>
      </c>
      <c r="CJ19" s="462"/>
      <c r="CK19" s="460">
        <v>2011</v>
      </c>
      <c r="CL19" s="463"/>
      <c r="CM19" s="460">
        <v>2012</v>
      </c>
      <c r="CN19" s="462"/>
      <c r="CO19" s="460">
        <v>2013</v>
      </c>
      <c r="CP19" s="462"/>
      <c r="CQ19" s="460">
        <v>2014</v>
      </c>
      <c r="CR19" s="463"/>
      <c r="CS19" s="460">
        <v>2015</v>
      </c>
      <c r="CT19" s="462"/>
    </row>
    <row r="20" spans="1:112" ht="24" customHeight="1">
      <c r="A20" s="415"/>
      <c r="C20" s="285" t="s">
        <v>189</v>
      </c>
      <c r="D20" s="848" t="s">
        <v>268</v>
      </c>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8"/>
      <c r="AR20" s="848"/>
      <c r="AS20" s="848"/>
      <c r="AT20" s="848"/>
      <c r="AU20" s="848"/>
      <c r="AV20" s="603"/>
      <c r="AW20" s="587"/>
      <c r="AX20" s="587"/>
      <c r="AY20" s="412"/>
      <c r="AZ20" s="506">
        <v>10</v>
      </c>
      <c r="BA20" s="507" t="s">
        <v>233</v>
      </c>
      <c r="BB20" s="244" t="s">
        <v>137</v>
      </c>
      <c r="BC20" s="785">
        <f>F9+F10+F11+F12+F13+F14+F15</f>
        <v>0</v>
      </c>
      <c r="BD20" s="785"/>
      <c r="BE20" s="785">
        <f>H9+H10+H11+H12+H13+H14+H15</f>
        <v>0</v>
      </c>
      <c r="BF20" s="785"/>
      <c r="BG20" s="785">
        <f>J9+J10+J11+J12+J13+J14+J15</f>
        <v>0</v>
      </c>
      <c r="BH20" s="785"/>
      <c r="BI20" s="785">
        <f>L9+L10+L11+L12+L13+L14+L15</f>
        <v>0</v>
      </c>
      <c r="BJ20" s="785"/>
      <c r="BK20" s="785">
        <f>N9+N10+N11+N12+N13+N14+N15</f>
        <v>0</v>
      </c>
      <c r="BL20" s="785"/>
      <c r="BM20" s="785">
        <f>P9+P10+P11+P12+P13+P14+P15</f>
        <v>0</v>
      </c>
      <c r="BN20" s="785"/>
      <c r="BO20" s="785">
        <f>R9+R10+R11+R12+R13+R14+R15</f>
        <v>0</v>
      </c>
      <c r="BP20" s="785"/>
      <c r="BQ20" s="785">
        <f>T9+T10+T11+T12+T13+T14+T15</f>
        <v>0</v>
      </c>
      <c r="BR20" s="785"/>
      <c r="BS20" s="785">
        <f>V9+V10+V11+V12+V13+V14+V15</f>
        <v>0</v>
      </c>
      <c r="BT20" s="785"/>
      <c r="BU20" s="785">
        <f>X9+X10+X11+X12+X13+X14+X15</f>
        <v>0</v>
      </c>
      <c r="BV20" s="785"/>
      <c r="BW20" s="785">
        <f>Z9+Z10+Z11+Z12+Z13+Z14+Z15</f>
        <v>0</v>
      </c>
      <c r="BX20" s="785"/>
      <c r="BY20" s="785">
        <f>AB9+AB10+AB11+AB12+AB13+AB14+AB15</f>
        <v>0</v>
      </c>
      <c r="BZ20" s="785"/>
      <c r="CA20" s="785">
        <f>AD9+AD10+AD11+AD12+AD13+AD14+AD15</f>
        <v>0</v>
      </c>
      <c r="CB20" s="785"/>
      <c r="CC20" s="785">
        <f>AF9+AF10+AF11+AF12+AF13+AF14+AF15</f>
        <v>0</v>
      </c>
      <c r="CD20" s="785"/>
      <c r="CE20" s="785">
        <f>AH9+AH10+AH11+AH12+AH13+AH14+AH15</f>
        <v>0</v>
      </c>
      <c r="CF20" s="785"/>
      <c r="CG20" s="785">
        <f>AJ9+AJ10+AJ11+AJ12+AJ13+AJ14+AJ15</f>
        <v>0</v>
      </c>
      <c r="CH20" s="785"/>
      <c r="CI20" s="785">
        <f>AL9+AL10+AL11+AL12+AL13+AL14+AL15</f>
        <v>0</v>
      </c>
      <c r="CJ20" s="785"/>
      <c r="CK20" s="785">
        <f>AN9+AN10+AN11+AN12+AN13+AN14+AN15</f>
        <v>0</v>
      </c>
      <c r="CL20" s="785"/>
      <c r="CM20" s="785">
        <f>AP9+AP10+AP11+AP12+AP13+AP14+AP15</f>
        <v>0</v>
      </c>
      <c r="CN20" s="786"/>
      <c r="CO20" s="785">
        <f>AR9+AR10+AR11+AR12+AR13+AR14+AR15</f>
        <v>0</v>
      </c>
      <c r="CP20" s="785"/>
      <c r="CQ20" s="785">
        <f>AT9+AT10+AT11+AT12+AT13+AT14+AT15</f>
        <v>0</v>
      </c>
      <c r="CR20" s="785"/>
      <c r="CS20" s="785">
        <f>AV9+AV10+AV11+AV12+AV13+AV14+AV15</f>
        <v>0</v>
      </c>
      <c r="CT20" s="786"/>
      <c r="CU20" s="2"/>
      <c r="CV20" s="2"/>
      <c r="CW20" s="2"/>
      <c r="CX20" s="2"/>
      <c r="CY20" s="2"/>
      <c r="CZ20" s="2"/>
      <c r="DA20" s="2"/>
      <c r="DB20" s="2"/>
      <c r="DC20" s="2"/>
      <c r="DD20" s="2"/>
      <c r="DE20" s="2"/>
      <c r="DF20" s="2"/>
      <c r="DG20" s="2"/>
      <c r="DH20" s="2"/>
    </row>
    <row r="21" spans="1:98" ht="16.5" customHeight="1">
      <c r="A21" s="415"/>
      <c r="C21" s="285" t="s">
        <v>189</v>
      </c>
      <c r="D21" s="844" t="s">
        <v>307</v>
      </c>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270"/>
      <c r="AS21" s="270"/>
      <c r="AT21" s="270"/>
      <c r="AU21" s="270"/>
      <c r="AV21" s="270"/>
      <c r="AW21" s="270"/>
      <c r="AX21" s="270"/>
      <c r="AY21"/>
      <c r="AZ21" s="509" t="s">
        <v>225</v>
      </c>
      <c r="BA21" s="508" t="s">
        <v>253</v>
      </c>
      <c r="BB21" s="464"/>
      <c r="BC21" s="465" t="str">
        <f>IF(OR(ISBLANK(F9),ISBLANK(F10),ISBLANK(F11),ISBLANK(F12),ISBLANK(F13),ISBLANK(F14),ISBLANK(F15)),"N/A",IF(ROUND(BC20,0)=100,"ok","&lt;&gt;"))</f>
        <v>N/A</v>
      </c>
      <c r="BD21" s="465"/>
      <c r="BE21" s="465" t="str">
        <f>IF(OR(ISBLANK(H9),ISBLANK(H10),ISBLANK(H11),ISBLANK(H12),ISBLANK(H13),ISBLANK(H14),ISBLANK(H15)),"N/A",IF(ROUND(BE20,0)=100,"ok","&lt;&gt;"))</f>
        <v>N/A</v>
      </c>
      <c r="BF21" s="465"/>
      <c r="BG21" s="465" t="str">
        <f>IF(OR(ISBLANK(J9),ISBLANK(J10),ISBLANK(J11),ISBLANK(J12),ISBLANK(J13),ISBLANK(J14),ISBLANK(J15)),"N/A",IF(ROUND(BG20,0)=100,"ok","&lt;&gt;"))</f>
        <v>N/A</v>
      </c>
      <c r="BH21" s="465"/>
      <c r="BI21" s="465" t="str">
        <f>IF(OR(ISBLANK(L9),ISBLANK(L10),ISBLANK(L11),ISBLANK(L12),ISBLANK(L13),ISBLANK(L14),ISBLANK(L15)),"N/A",IF(ROUND(BI20,0)=100,"ok","&lt;&gt;"))</f>
        <v>N/A</v>
      </c>
      <c r="BJ21" s="465"/>
      <c r="BK21" s="465" t="str">
        <f>IF(OR(ISBLANK(N9),ISBLANK(N10),ISBLANK(N11),ISBLANK(N12),ISBLANK(N13),ISBLANK(N14),ISBLANK(N15)),"N/A",IF(ROUND(BK20,0)=100,"ok","&lt;&gt;"))</f>
        <v>N/A</v>
      </c>
      <c r="BL21" s="465"/>
      <c r="BM21" s="465" t="str">
        <f>IF(OR(ISBLANK(P9),ISBLANK(P10),ISBLANK(P11),ISBLANK(P12),ISBLANK(P13),ISBLANK(P14),ISBLANK(P15)),"N/A",IF(ROUND(BM20,0)=100,"ok","&lt;&gt;"))</f>
        <v>N/A</v>
      </c>
      <c r="BN21" s="465"/>
      <c r="BO21" s="465" t="str">
        <f>IF(OR(ISBLANK(R9),ISBLANK(R10),ISBLANK(R11),ISBLANK(R12),ISBLANK(R13),ISBLANK(R14),ISBLANK(R15)),"N/A",IF(ROUND(BO20,0)=100,"ok","&lt;&gt;"))</f>
        <v>N/A</v>
      </c>
      <c r="BP21" s="465"/>
      <c r="BQ21" s="465" t="str">
        <f>IF(OR(ISBLANK(T9),ISBLANK(T10),ISBLANK(T11),ISBLANK(T12),ISBLANK(T13),ISBLANK(T14),ISBLANK(T15)),"N/A",IF(ROUND(BQ20,0)=100,"ok","&lt;&gt;"))</f>
        <v>N/A</v>
      </c>
      <c r="BR21" s="465"/>
      <c r="BS21" s="465" t="str">
        <f>IF(OR(ISBLANK(V9),ISBLANK(V10),ISBLANK(V11),ISBLANK(V12),ISBLANK(V13),ISBLANK(V14),ISBLANK(V15)),"N/A",IF(ROUND(BS20,0)=100,"ok","&lt;&gt;"))</f>
        <v>N/A</v>
      </c>
      <c r="BT21" s="465"/>
      <c r="BU21" s="465" t="str">
        <f>IF(OR(ISBLANK(X9),ISBLANK(X10),ISBLANK(X11),ISBLANK(X12),ISBLANK(X13),ISBLANK(X14),ISBLANK(X15)),"N/A",IF(ROUND(BU20,0)=100,"ok","&lt;&gt;"))</f>
        <v>N/A</v>
      </c>
      <c r="BV21" s="465"/>
      <c r="BW21" s="465" t="str">
        <f>IF(OR(ISBLANK(Z9),ISBLANK(Z10),ISBLANK(Z11),ISBLANK(Z12),ISBLANK(Z13),ISBLANK(Z14),ISBLANK(Z15)),"N/A",IF(ROUND(BW20,0)=100,"ok","&lt;&gt;"))</f>
        <v>N/A</v>
      </c>
      <c r="BX21" s="465"/>
      <c r="BY21" s="465" t="str">
        <f>IF(OR(ISBLANK(AB9),ISBLANK(AB10),ISBLANK(AB11),ISBLANK(AB12),ISBLANK(AB13),ISBLANK(AB14),ISBLANK(AB15)),"N/A",IF(ROUND(BY20,0)=100,"ok","&lt;&gt;"))</f>
        <v>N/A</v>
      </c>
      <c r="BZ21" s="465"/>
      <c r="CA21" s="465" t="str">
        <f>IF(OR(ISBLANK(AD9),ISBLANK(AD10),ISBLANK(AD11),ISBLANK(AD12),ISBLANK(AD13),ISBLANK(AD14),ISBLANK(AD15)),"N/A",IF(ROUND(CA20,0)=100,"ok","&lt;&gt;"))</f>
        <v>N/A</v>
      </c>
      <c r="CB21" s="465"/>
      <c r="CC21" s="465" t="str">
        <f>IF(OR(ISBLANK(AF9),ISBLANK(AF10),ISBLANK(AF11),ISBLANK(AF12),ISBLANK(AF13),ISBLANK(AF14),ISBLANK(AF15)),"N/A",IF(ROUND(CC20,0)=100,"ok","&lt;&gt;"))</f>
        <v>N/A</v>
      </c>
      <c r="CD21" s="465"/>
      <c r="CE21" s="465" t="str">
        <f>IF(OR(ISBLANK(AH9),ISBLANK(AH10),ISBLANK(AH11),ISBLANK(AH12),ISBLANK(AH13),ISBLANK(AH14),ISBLANK(AH15)),"N/A",IF(ROUND(CE20,0)=100,"ok","&lt;&gt;"))</f>
        <v>N/A</v>
      </c>
      <c r="CF21" s="465"/>
      <c r="CG21" s="465" t="str">
        <f>IF(OR(ISBLANK(AJ9),ISBLANK(AJ10),ISBLANK(AJ11),ISBLANK(AJ12),ISBLANK(AJ13),ISBLANK(AJ14),ISBLANK(AJ15)),"N/A",IF(ROUND(CG20,0)=100,"ok","&lt;&gt;"))</f>
        <v>N/A</v>
      </c>
      <c r="CH21" s="465"/>
      <c r="CI21" s="465" t="str">
        <f>IF(OR(ISBLANK(AL9),ISBLANK(AL10),ISBLANK(AL11),ISBLANK(AL12),ISBLANK(AL13),ISBLANK(AL14),ISBLANK(AL15)),"N/A",IF(ROUND(CI20,0)=100,"ok","&lt;&gt;"))</f>
        <v>N/A</v>
      </c>
      <c r="CJ21" s="465"/>
      <c r="CK21" s="465" t="str">
        <f>IF(OR(ISBLANK(AN9),ISBLANK(AN10),ISBLANK(AN11),ISBLANK(AN12),ISBLANK(AN13),ISBLANK(AN14),ISBLANK(AN15)),"N/A",IF(ROUND(CK20,0)=100,"ok","&lt;&gt;"))</f>
        <v>N/A</v>
      </c>
      <c r="CL21" s="465"/>
      <c r="CM21" s="465" t="str">
        <f>IF(OR(ISBLANK(AP9),ISBLANK(AP10),ISBLANK(AP11),ISBLANK(AP12),ISBLANK(AP13),ISBLANK(AP14),ISBLANK(AP15)),"N/A",IF(ROUND(CM20,0)=100,"ok","&lt;&gt;"))</f>
        <v>N/A</v>
      </c>
      <c r="CN21" s="465"/>
      <c r="CO21" s="465" t="str">
        <f>IF(OR(ISBLANK(AR9),ISBLANK(AR10),ISBLANK(AR11),ISBLANK(AR12),ISBLANK(AR13),ISBLANK(AR14),ISBLANK(AR15)),"N/A",IF(ROUND(CO20,0)=100,"ok","&lt;&gt;"))</f>
        <v>N/A</v>
      </c>
      <c r="CP21" s="465"/>
      <c r="CQ21" s="465" t="str">
        <f>IF(OR(ISBLANK(AT9),ISBLANK(AT10),ISBLANK(AT11),ISBLANK(AT12),ISBLANK(AT13),ISBLANK(AT14),ISBLANK(AT15)),"N/A",IF(ROUND(CQ20,0)=100,"ok","&lt;&gt;"))</f>
        <v>N/A</v>
      </c>
      <c r="CR21" s="465"/>
      <c r="CS21" s="465" t="str">
        <f>IF(OR(ISBLANK(AV9),ISBLANK(AV10),ISBLANK(AV11),ISBLANK(AV12),ISBLANK(AV13),ISBLANK(AV14),ISBLANK(AV15)),"N/A",IF(ROUND(CS20,0)=100,"ok","&lt;&gt;"))</f>
        <v>N/A</v>
      </c>
      <c r="CT21" s="787"/>
    </row>
    <row r="22" spans="3:110" ht="21.75" customHeight="1">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68"/>
      <c r="AB22" s="151"/>
      <c r="AC22" s="668"/>
      <c r="AY22" s="205"/>
      <c r="AZ22" s="418" t="s">
        <v>213</v>
      </c>
      <c r="BA22" s="518" t="s">
        <v>214</v>
      </c>
      <c r="BB22" s="367"/>
      <c r="BC22" s="386"/>
      <c r="BD22" s="387"/>
      <c r="BE22" s="369"/>
      <c r="BF22" s="387"/>
      <c r="BG22" s="369"/>
      <c r="BH22" s="387"/>
      <c r="BI22" s="369"/>
      <c r="BJ22" s="387"/>
      <c r="BK22" s="369"/>
      <c r="BL22" s="387"/>
      <c r="BM22" s="369"/>
      <c r="BN22" s="387"/>
      <c r="BO22" s="369"/>
      <c r="BP22" s="387"/>
      <c r="BQ22" s="369"/>
      <c r="BR22" s="387"/>
      <c r="BS22" s="369"/>
      <c r="BT22" s="387"/>
      <c r="BU22" s="369"/>
      <c r="BV22" s="387"/>
      <c r="BW22" s="369"/>
      <c r="BX22" s="387"/>
      <c r="BY22" s="369"/>
      <c r="BZ22" s="387"/>
      <c r="CA22" s="330"/>
      <c r="CB22" s="383"/>
      <c r="CC22" s="330"/>
      <c r="CD22" s="383"/>
      <c r="CE22" s="330"/>
      <c r="CF22" s="383"/>
      <c r="CG22" s="330"/>
      <c r="CH22" s="383"/>
      <c r="CI22" s="330"/>
      <c r="CJ22" s="383"/>
      <c r="CK22" s="297"/>
      <c r="CL22" s="297"/>
      <c r="CM22" s="297"/>
      <c r="CN22" s="297"/>
      <c r="CO22" s="330"/>
      <c r="CP22" s="383"/>
      <c r="CQ22" s="297"/>
      <c r="CR22" s="297"/>
      <c r="CS22" s="297"/>
      <c r="CT22" s="297"/>
      <c r="CU22" s="2"/>
      <c r="CV22" s="2"/>
      <c r="CW22" s="2"/>
      <c r="CX22" s="2"/>
      <c r="CY22" s="2"/>
      <c r="CZ22" s="2"/>
      <c r="DA22" s="2"/>
      <c r="DB22" s="2"/>
      <c r="DC22" s="2"/>
      <c r="DD22" s="2"/>
      <c r="DE22" s="2"/>
      <c r="DF22" s="2"/>
    </row>
    <row r="23" spans="1:110" ht="17.25" customHeight="1">
      <c r="A23" s="415"/>
      <c r="B23" s="415">
        <v>1</v>
      </c>
      <c r="C23" s="85" t="s">
        <v>132</v>
      </c>
      <c r="D23" s="85"/>
      <c r="E23" s="85"/>
      <c r="F23" s="165"/>
      <c r="G23" s="175"/>
      <c r="H23" s="165"/>
      <c r="I23" s="175"/>
      <c r="J23" s="165"/>
      <c r="K23" s="175"/>
      <c r="L23" s="165"/>
      <c r="M23" s="175"/>
      <c r="N23" s="165"/>
      <c r="O23" s="175"/>
      <c r="P23" s="165"/>
      <c r="Q23" s="175"/>
      <c r="R23" s="165"/>
      <c r="S23" s="175"/>
      <c r="T23" s="165"/>
      <c r="U23" s="175"/>
      <c r="V23" s="165"/>
      <c r="W23" s="175"/>
      <c r="X23" s="165"/>
      <c r="Y23" s="175"/>
      <c r="Z23" s="165"/>
      <c r="AA23" s="669"/>
      <c r="AB23" s="165"/>
      <c r="AC23" s="669"/>
      <c r="AD23" s="165"/>
      <c r="AE23" s="669"/>
      <c r="AF23" s="165"/>
      <c r="AG23" s="669"/>
      <c r="AH23" s="165"/>
      <c r="AI23" s="669"/>
      <c r="AJ23" s="175"/>
      <c r="AK23" s="669"/>
      <c r="AL23" s="175"/>
      <c r="AM23" s="669"/>
      <c r="AN23" s="161"/>
      <c r="AO23" s="675"/>
      <c r="AP23" s="161"/>
      <c r="AQ23" s="675"/>
      <c r="AR23" s="172"/>
      <c r="AS23" s="675"/>
      <c r="AT23" s="172"/>
      <c r="AU23" s="675"/>
      <c r="AV23" s="161"/>
      <c r="AW23" s="675"/>
      <c r="AX23" s="172"/>
      <c r="AY23" s="97"/>
      <c r="AZ23" s="418" t="s">
        <v>215</v>
      </c>
      <c r="BA23" s="518" t="s">
        <v>216</v>
      </c>
      <c r="BB23" s="310"/>
      <c r="BC23" s="389"/>
      <c r="BD23" s="390"/>
      <c r="BE23" s="389"/>
      <c r="BF23" s="390"/>
      <c r="BG23" s="389"/>
      <c r="BH23" s="390"/>
      <c r="BI23" s="389"/>
      <c r="BJ23" s="390"/>
      <c r="BK23" s="389"/>
      <c r="BL23" s="390"/>
      <c r="BM23" s="389"/>
      <c r="BN23" s="390"/>
      <c r="BO23" s="389"/>
      <c r="BP23" s="390"/>
      <c r="BQ23" s="389"/>
      <c r="BR23" s="390"/>
      <c r="BS23" s="389"/>
      <c r="BT23" s="390"/>
      <c r="BU23" s="389"/>
      <c r="BV23" s="390"/>
      <c r="BW23" s="389"/>
      <c r="BX23" s="390"/>
      <c r="BY23" s="389"/>
      <c r="BZ23" s="390"/>
      <c r="CA23" s="389"/>
      <c r="CB23" s="390"/>
      <c r="CC23" s="389"/>
      <c r="CD23" s="390"/>
      <c r="CE23" s="389"/>
      <c r="CF23" s="390"/>
      <c r="CG23" s="389"/>
      <c r="CH23" s="390"/>
      <c r="CI23" s="389"/>
      <c r="CJ23" s="390"/>
      <c r="CK23" s="358"/>
      <c r="CL23" s="297"/>
      <c r="CM23" s="297"/>
      <c r="CN23" s="297"/>
      <c r="CO23" s="389"/>
      <c r="CP23" s="390"/>
      <c r="CQ23" s="358"/>
      <c r="CR23" s="297"/>
      <c r="CS23" s="297"/>
      <c r="CT23" s="297"/>
      <c r="CU23" s="2"/>
      <c r="CV23" s="2"/>
      <c r="CW23" s="2"/>
      <c r="CX23" s="2"/>
      <c r="CY23" s="2"/>
      <c r="CZ23" s="2"/>
      <c r="DA23" s="2"/>
      <c r="DB23" s="2"/>
      <c r="DC23" s="2"/>
      <c r="DD23" s="2"/>
      <c r="DE23" s="2"/>
      <c r="DF23" s="2"/>
    </row>
    <row r="24" spans="1:110" ht="2.25" customHeight="1">
      <c r="A24" s="415"/>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70"/>
      <c r="AB24" s="163"/>
      <c r="AC24" s="670"/>
      <c r="AD24" s="163"/>
      <c r="AE24" s="670"/>
      <c r="AF24" s="163"/>
      <c r="AG24" s="670"/>
      <c r="AH24" s="163"/>
      <c r="AI24" s="670"/>
      <c r="AJ24" s="174"/>
      <c r="AK24" s="670"/>
      <c r="AL24" s="174"/>
      <c r="AM24" s="670"/>
      <c r="AN24" s="171"/>
      <c r="AO24" s="676"/>
      <c r="AP24" s="171"/>
      <c r="AQ24" s="676"/>
      <c r="AR24" s="176"/>
      <c r="AS24" s="676"/>
      <c r="AT24" s="176"/>
      <c r="AU24" s="676"/>
      <c r="AV24" s="171"/>
      <c r="AW24" s="676"/>
      <c r="AX24" s="176"/>
      <c r="AY24" s="97"/>
      <c r="BB24" s="310"/>
      <c r="BC24" s="389"/>
      <c r="BD24" s="390"/>
      <c r="BE24" s="389"/>
      <c r="BF24" s="390"/>
      <c r="BG24" s="389"/>
      <c r="BH24" s="390"/>
      <c r="BI24" s="389"/>
      <c r="BJ24" s="390"/>
      <c r="BK24" s="389"/>
      <c r="BL24" s="390"/>
      <c r="BM24" s="389"/>
      <c r="BN24" s="390"/>
      <c r="BO24" s="389"/>
      <c r="BP24" s="390"/>
      <c r="BQ24" s="389"/>
      <c r="BR24" s="390"/>
      <c r="BS24" s="389"/>
      <c r="BT24" s="390"/>
      <c r="BU24" s="389"/>
      <c r="BV24" s="390"/>
      <c r="BW24" s="389"/>
      <c r="BX24" s="390"/>
      <c r="BY24" s="389"/>
      <c r="BZ24" s="390"/>
      <c r="CA24" s="389"/>
      <c r="CB24" s="390"/>
      <c r="CC24" s="389"/>
      <c r="CD24" s="390"/>
      <c r="CE24" s="389"/>
      <c r="CF24" s="390"/>
      <c r="CG24" s="389"/>
      <c r="CH24" s="390"/>
      <c r="CI24" s="389"/>
      <c r="CJ24" s="390"/>
      <c r="CK24" s="310"/>
      <c r="CL24" s="297"/>
      <c r="CM24" s="297"/>
      <c r="CN24" s="297"/>
      <c r="CO24" s="389"/>
      <c r="CP24" s="390"/>
      <c r="CQ24" s="310"/>
      <c r="CR24" s="297"/>
      <c r="CS24" s="297"/>
      <c r="CT24" s="297"/>
      <c r="CU24" s="2"/>
      <c r="CV24" s="2"/>
      <c r="CW24" s="2"/>
      <c r="CX24" s="2"/>
      <c r="CY24" s="2"/>
      <c r="CZ24" s="2"/>
      <c r="DA24" s="2"/>
      <c r="DB24" s="2"/>
      <c r="DC24" s="2"/>
      <c r="DD24" s="2"/>
      <c r="DE24" s="2"/>
      <c r="DF24" s="2"/>
    </row>
    <row r="25" spans="1:110" ht="18" customHeight="1">
      <c r="A25" s="415"/>
      <c r="C25" s="88" t="s">
        <v>133</v>
      </c>
      <c r="D25" s="840" t="s">
        <v>134</v>
      </c>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61"/>
      <c r="AY25" s="2"/>
      <c r="AZ25" s="420" t="s">
        <v>220</v>
      </c>
      <c r="BA25" s="419" t="s">
        <v>221</v>
      </c>
      <c r="BB25" s="350"/>
      <c r="BC25" s="391"/>
      <c r="BD25" s="392"/>
      <c r="BE25" s="391"/>
      <c r="BF25" s="392"/>
      <c r="BG25" s="391"/>
      <c r="BH25" s="392"/>
      <c r="BI25" s="391"/>
      <c r="BJ25" s="392"/>
      <c r="BK25" s="391"/>
      <c r="BL25" s="392"/>
      <c r="BM25" s="391"/>
      <c r="BN25" s="392"/>
      <c r="BO25" s="391"/>
      <c r="BP25" s="392"/>
      <c r="BQ25" s="391"/>
      <c r="BR25" s="392"/>
      <c r="BS25" s="391"/>
      <c r="BT25" s="392"/>
      <c r="BU25" s="391"/>
      <c r="BV25" s="392"/>
      <c r="BW25" s="391"/>
      <c r="BX25" s="392"/>
      <c r="BY25" s="391"/>
      <c r="BZ25" s="392"/>
      <c r="CA25" s="391"/>
      <c r="CB25" s="392"/>
      <c r="CC25" s="391"/>
      <c r="CD25" s="392"/>
      <c r="CE25" s="391"/>
      <c r="CF25" s="392"/>
      <c r="CG25" s="414"/>
      <c r="CH25" s="414"/>
      <c r="CI25" s="414"/>
      <c r="CJ25" s="392"/>
      <c r="CK25" s="310"/>
      <c r="CL25" s="297"/>
      <c r="CM25" s="297"/>
      <c r="CN25" s="297"/>
      <c r="CO25" s="414"/>
      <c r="CP25" s="392"/>
      <c r="CQ25" s="310"/>
      <c r="CR25" s="297"/>
      <c r="CS25" s="297"/>
      <c r="CT25" s="297"/>
      <c r="CU25" s="2"/>
      <c r="CV25" s="2"/>
      <c r="CW25" s="2"/>
      <c r="CX25" s="2"/>
      <c r="CY25" s="2"/>
      <c r="CZ25" s="2"/>
      <c r="DA25" s="2"/>
      <c r="DB25" s="2"/>
      <c r="DC25" s="2"/>
      <c r="DD25" s="2"/>
      <c r="DE25" s="2"/>
      <c r="DF25" s="2"/>
    </row>
    <row r="26" spans="1:95" ht="16.5" customHeight="1">
      <c r="A26" s="415"/>
      <c r="C26" s="90"/>
      <c r="D26" s="838"/>
      <c r="E26" s="838"/>
      <c r="F26" s="838"/>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89"/>
      <c r="AZ26" s="420" t="s">
        <v>222</v>
      </c>
      <c r="BA26" s="419" t="s">
        <v>223</v>
      </c>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293"/>
      <c r="CO26" s="454"/>
      <c r="CP26" s="454"/>
      <c r="CQ26" s="293"/>
    </row>
    <row r="27" spans="1:95" ht="16.5" customHeight="1">
      <c r="A27" s="415"/>
      <c r="C27" s="91"/>
      <c r="D27" s="835"/>
      <c r="E27" s="835"/>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9"/>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293"/>
      <c r="CO27" s="454"/>
      <c r="CP27" s="454"/>
      <c r="CQ27" s="293"/>
    </row>
    <row r="28" spans="1:95" ht="16.5" customHeight="1">
      <c r="A28" s="415"/>
      <c r="C28" s="91"/>
      <c r="D28" s="835"/>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9"/>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293"/>
      <c r="CO28" s="454"/>
      <c r="CP28" s="454"/>
      <c r="CQ28" s="293"/>
    </row>
    <row r="29" spans="1:95" ht="16.5" customHeight="1">
      <c r="A29" s="415"/>
      <c r="C29" s="91"/>
      <c r="D29" s="835"/>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9"/>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293"/>
      <c r="CO29" s="454"/>
      <c r="CP29" s="454"/>
      <c r="CQ29" s="293"/>
    </row>
    <row r="30" spans="1:95" ht="16.5" customHeight="1">
      <c r="A30" s="415"/>
      <c r="C30" s="91"/>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9"/>
      <c r="AZ30" s="873"/>
      <c r="BA30" s="873"/>
      <c r="BB30" s="873"/>
      <c r="BC30" s="873"/>
      <c r="BD30" s="873"/>
      <c r="BE30" s="873"/>
      <c r="BF30" s="873"/>
      <c r="BG30" s="873"/>
      <c r="BH30" s="873"/>
      <c r="BI30" s="873"/>
      <c r="BJ30" s="873"/>
      <c r="BK30" s="873"/>
      <c r="BL30" s="873"/>
      <c r="BM30" s="873"/>
      <c r="BN30" s="873"/>
      <c r="BO30" s="873"/>
      <c r="BP30" s="873"/>
      <c r="BQ30" s="873"/>
      <c r="BR30" s="873"/>
      <c r="BS30" s="873"/>
      <c r="BT30" s="873"/>
      <c r="BU30" s="873"/>
      <c r="BV30" s="873"/>
      <c r="BW30" s="873"/>
      <c r="BX30" s="873"/>
      <c r="BY30" s="873"/>
      <c r="BZ30" s="873"/>
      <c r="CA30" s="873"/>
      <c r="CB30" s="873"/>
      <c r="CC30" s="873"/>
      <c r="CD30" s="873"/>
      <c r="CE30" s="873"/>
      <c r="CF30" s="873"/>
      <c r="CG30" s="873"/>
      <c r="CH30" s="873"/>
      <c r="CI30" s="873"/>
      <c r="CJ30" s="873"/>
      <c r="CK30" s="293"/>
      <c r="CO30" s="298"/>
      <c r="CP30" s="298"/>
      <c r="CQ30" s="293"/>
    </row>
    <row r="31" spans="1:95" ht="16.5" customHeight="1">
      <c r="A31" s="415"/>
      <c r="C31" s="91"/>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89"/>
      <c r="AZ31" s="873"/>
      <c r="BA31" s="873"/>
      <c r="BB31" s="873"/>
      <c r="BC31" s="873"/>
      <c r="BD31" s="873"/>
      <c r="BE31" s="873"/>
      <c r="BF31" s="873"/>
      <c r="BG31" s="873"/>
      <c r="BH31" s="873"/>
      <c r="BI31" s="873"/>
      <c r="BJ31" s="873"/>
      <c r="BK31" s="873"/>
      <c r="BL31" s="873"/>
      <c r="BM31" s="873"/>
      <c r="BN31" s="873"/>
      <c r="BO31" s="873"/>
      <c r="BP31" s="873"/>
      <c r="BQ31" s="873"/>
      <c r="BR31" s="873"/>
      <c r="BS31" s="873"/>
      <c r="BT31" s="873"/>
      <c r="BU31" s="873"/>
      <c r="BV31" s="873"/>
      <c r="BW31" s="873"/>
      <c r="BX31" s="873"/>
      <c r="BY31" s="873"/>
      <c r="BZ31" s="873"/>
      <c r="CA31" s="873"/>
      <c r="CB31" s="873"/>
      <c r="CC31" s="873"/>
      <c r="CD31" s="873"/>
      <c r="CE31" s="873"/>
      <c r="CF31" s="873"/>
      <c r="CG31" s="873"/>
      <c r="CH31" s="873"/>
      <c r="CI31" s="873"/>
      <c r="CJ31" s="873"/>
      <c r="CK31" s="293"/>
      <c r="CO31" s="298"/>
      <c r="CP31" s="298"/>
      <c r="CQ31" s="293"/>
    </row>
    <row r="32" spans="1:95" ht="16.5" customHeight="1">
      <c r="A32" s="415"/>
      <c r="C32" s="91"/>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9"/>
      <c r="AZ32" s="873"/>
      <c r="BA32" s="873"/>
      <c r="BB32" s="873"/>
      <c r="BC32" s="873"/>
      <c r="BD32" s="873"/>
      <c r="BE32" s="873"/>
      <c r="BF32" s="873"/>
      <c r="BG32" s="873"/>
      <c r="BH32" s="873"/>
      <c r="BI32" s="873"/>
      <c r="BJ32" s="873"/>
      <c r="BK32" s="873"/>
      <c r="BL32" s="873"/>
      <c r="BM32" s="873"/>
      <c r="BN32" s="873"/>
      <c r="BO32" s="873"/>
      <c r="BP32" s="873"/>
      <c r="BQ32" s="873"/>
      <c r="BR32" s="873"/>
      <c r="BS32" s="873"/>
      <c r="BT32" s="873"/>
      <c r="BU32" s="873"/>
      <c r="BV32" s="873"/>
      <c r="BW32" s="873"/>
      <c r="BX32" s="873"/>
      <c r="BY32" s="873"/>
      <c r="BZ32" s="873"/>
      <c r="CA32" s="873"/>
      <c r="CB32" s="873"/>
      <c r="CC32" s="873"/>
      <c r="CD32" s="873"/>
      <c r="CE32" s="873"/>
      <c r="CF32" s="873"/>
      <c r="CG32" s="873"/>
      <c r="CH32" s="873"/>
      <c r="CI32" s="873"/>
      <c r="CJ32" s="873"/>
      <c r="CK32" s="293"/>
      <c r="CO32" s="298"/>
      <c r="CP32" s="298"/>
      <c r="CQ32" s="293"/>
    </row>
    <row r="33" spans="1:95" ht="16.5" customHeight="1">
      <c r="A33" s="415"/>
      <c r="C33" s="91"/>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9"/>
      <c r="AZ33" s="873"/>
      <c r="BA33" s="873"/>
      <c r="BB33" s="873"/>
      <c r="BC33" s="873"/>
      <c r="BD33" s="873"/>
      <c r="BE33" s="873"/>
      <c r="BF33" s="873"/>
      <c r="BG33" s="873"/>
      <c r="BH33" s="873"/>
      <c r="BI33" s="873"/>
      <c r="BJ33" s="873"/>
      <c r="BK33" s="873"/>
      <c r="BL33" s="873"/>
      <c r="BM33" s="873"/>
      <c r="BN33" s="873"/>
      <c r="BO33" s="873"/>
      <c r="BP33" s="873"/>
      <c r="BQ33" s="873"/>
      <c r="BR33" s="873"/>
      <c r="BS33" s="873"/>
      <c r="BT33" s="873"/>
      <c r="BU33" s="873"/>
      <c r="BV33" s="873"/>
      <c r="BW33" s="873"/>
      <c r="BX33" s="873"/>
      <c r="BY33" s="873"/>
      <c r="BZ33" s="873"/>
      <c r="CA33" s="873"/>
      <c r="CB33" s="873"/>
      <c r="CC33" s="873"/>
      <c r="CD33" s="873"/>
      <c r="CE33" s="873"/>
      <c r="CF33" s="873"/>
      <c r="CG33" s="873"/>
      <c r="CH33" s="873"/>
      <c r="CI33" s="873"/>
      <c r="CJ33" s="873"/>
      <c r="CK33" s="293"/>
      <c r="CO33" s="298"/>
      <c r="CP33" s="298"/>
      <c r="CQ33" s="293"/>
    </row>
    <row r="34" spans="1:95" ht="16.5" customHeight="1">
      <c r="A34" s="415"/>
      <c r="C34" s="91"/>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5"/>
      <c r="AX34" s="835"/>
      <c r="AY34" s="89"/>
      <c r="AZ34" s="873"/>
      <c r="BA34" s="873"/>
      <c r="BB34" s="873"/>
      <c r="BC34" s="873"/>
      <c r="BD34" s="873"/>
      <c r="BE34" s="873"/>
      <c r="BF34" s="873"/>
      <c r="BG34" s="873"/>
      <c r="BH34" s="873"/>
      <c r="BI34" s="873"/>
      <c r="BJ34" s="873"/>
      <c r="BK34" s="873"/>
      <c r="BL34" s="873"/>
      <c r="BM34" s="873"/>
      <c r="BN34" s="873"/>
      <c r="BO34" s="873"/>
      <c r="BP34" s="873"/>
      <c r="BQ34" s="873"/>
      <c r="BR34" s="873"/>
      <c r="BS34" s="873"/>
      <c r="BT34" s="873"/>
      <c r="BU34" s="873"/>
      <c r="BV34" s="873"/>
      <c r="BW34" s="873"/>
      <c r="BX34" s="873"/>
      <c r="BY34" s="873"/>
      <c r="BZ34" s="873"/>
      <c r="CA34" s="873"/>
      <c r="CB34" s="873"/>
      <c r="CC34" s="873"/>
      <c r="CD34" s="873"/>
      <c r="CE34" s="873"/>
      <c r="CF34" s="873"/>
      <c r="CG34" s="873"/>
      <c r="CH34" s="873"/>
      <c r="CI34" s="873"/>
      <c r="CJ34" s="873"/>
      <c r="CK34" s="293"/>
      <c r="CO34" s="298"/>
      <c r="CP34" s="298"/>
      <c r="CQ34" s="293"/>
    </row>
    <row r="35" spans="1:95" ht="16.5" customHeight="1">
      <c r="A35" s="415"/>
      <c r="C35" s="91"/>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9"/>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873"/>
      <c r="CF35" s="873"/>
      <c r="CG35" s="873"/>
      <c r="CH35" s="873"/>
      <c r="CI35" s="873"/>
      <c r="CJ35" s="873"/>
      <c r="CK35" s="293"/>
      <c r="CO35" s="298"/>
      <c r="CP35" s="298"/>
      <c r="CQ35" s="293"/>
    </row>
    <row r="36" spans="1:95" ht="16.5" customHeight="1">
      <c r="A36" s="415"/>
      <c r="C36" s="91"/>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9"/>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873"/>
      <c r="CF36" s="873"/>
      <c r="CG36" s="873"/>
      <c r="CH36" s="873"/>
      <c r="CI36" s="873"/>
      <c r="CJ36" s="873"/>
      <c r="CK36" s="293"/>
      <c r="CO36" s="298"/>
      <c r="CP36" s="298"/>
      <c r="CQ36" s="293"/>
    </row>
    <row r="37" spans="1:95" ht="16.5" customHeight="1">
      <c r="A37" s="415"/>
      <c r="C37" s="91"/>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9"/>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873"/>
      <c r="CF37" s="873"/>
      <c r="CG37" s="873"/>
      <c r="CH37" s="873"/>
      <c r="CI37" s="873"/>
      <c r="CJ37" s="873"/>
      <c r="CK37" s="293"/>
      <c r="CO37" s="298"/>
      <c r="CP37" s="298"/>
      <c r="CQ37" s="293"/>
    </row>
    <row r="38" spans="1:95" ht="16.5" customHeight="1">
      <c r="A38" s="415"/>
      <c r="C38" s="91"/>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9"/>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873"/>
      <c r="CF38" s="873"/>
      <c r="CG38" s="873"/>
      <c r="CH38" s="873"/>
      <c r="CI38" s="873"/>
      <c r="CJ38" s="873"/>
      <c r="CK38" s="293"/>
      <c r="CO38" s="298"/>
      <c r="CP38" s="298"/>
      <c r="CQ38" s="293"/>
    </row>
    <row r="39" spans="1:95" ht="16.5" customHeight="1">
      <c r="A39" s="415"/>
      <c r="C39" s="91"/>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9"/>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873"/>
      <c r="CF39" s="873"/>
      <c r="CG39" s="873"/>
      <c r="CH39" s="873"/>
      <c r="CI39" s="873"/>
      <c r="CJ39" s="873"/>
      <c r="CK39" s="293"/>
      <c r="CO39" s="298"/>
      <c r="CP39" s="298"/>
      <c r="CQ39" s="293"/>
    </row>
    <row r="40" spans="1:95" ht="16.5" customHeight="1">
      <c r="A40" s="415"/>
      <c r="C40" s="91"/>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9"/>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873"/>
      <c r="CF40" s="873"/>
      <c r="CG40" s="873"/>
      <c r="CH40" s="873"/>
      <c r="CI40" s="873"/>
      <c r="CJ40" s="873"/>
      <c r="CK40" s="293"/>
      <c r="CO40" s="298"/>
      <c r="CP40" s="298"/>
      <c r="CQ40" s="293"/>
    </row>
    <row r="41" spans="1:95" ht="16.5" customHeight="1">
      <c r="A41" s="415"/>
      <c r="C41" s="91"/>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9"/>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873"/>
      <c r="CF41" s="873"/>
      <c r="CG41" s="873"/>
      <c r="CH41" s="873"/>
      <c r="CI41" s="873"/>
      <c r="CJ41" s="873"/>
      <c r="CK41" s="293"/>
      <c r="CO41" s="298"/>
      <c r="CP41" s="298"/>
      <c r="CQ41" s="293"/>
    </row>
    <row r="42" spans="1:95" ht="16.5" customHeight="1">
      <c r="A42" s="415"/>
      <c r="C42" s="91"/>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9"/>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3"/>
      <c r="CF42" s="873"/>
      <c r="CG42" s="873"/>
      <c r="CH42" s="873"/>
      <c r="CI42" s="873"/>
      <c r="CJ42" s="873"/>
      <c r="CK42" s="293"/>
      <c r="CO42" s="298"/>
      <c r="CP42" s="298"/>
      <c r="CQ42" s="293"/>
    </row>
    <row r="43" spans="1:95" ht="16.5" customHeight="1">
      <c r="A43" s="415"/>
      <c r="C43" s="91"/>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9"/>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3"/>
      <c r="CF43" s="873"/>
      <c r="CG43" s="873"/>
      <c r="CH43" s="873"/>
      <c r="CI43" s="873"/>
      <c r="CJ43" s="873"/>
      <c r="CK43" s="293"/>
      <c r="CO43" s="298"/>
      <c r="CP43" s="298"/>
      <c r="CQ43" s="293"/>
    </row>
    <row r="44" spans="1:95" ht="16.5" customHeight="1">
      <c r="A44" s="415"/>
      <c r="C44" s="91"/>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9"/>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3"/>
      <c r="CF44" s="873"/>
      <c r="CG44" s="873"/>
      <c r="CH44" s="873"/>
      <c r="CI44" s="873"/>
      <c r="CJ44" s="873"/>
      <c r="CK44" s="293"/>
      <c r="CO44" s="298"/>
      <c r="CP44" s="298"/>
      <c r="CQ44" s="293"/>
    </row>
    <row r="45" spans="1:95" ht="16.5" customHeight="1">
      <c r="A45" s="415"/>
      <c r="C45" s="91"/>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9"/>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3"/>
      <c r="CF45" s="873"/>
      <c r="CG45" s="873"/>
      <c r="CH45" s="873"/>
      <c r="CI45" s="873"/>
      <c r="CJ45" s="873"/>
      <c r="CK45" s="293"/>
      <c r="CO45" s="298"/>
      <c r="CP45" s="298"/>
      <c r="CQ45" s="293"/>
    </row>
    <row r="46" spans="1:95" ht="16.5" customHeight="1">
      <c r="A46" s="415"/>
      <c r="C46" s="91"/>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9"/>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293"/>
      <c r="CO46" s="298"/>
      <c r="CP46" s="298"/>
      <c r="CQ46" s="293"/>
    </row>
    <row r="47" spans="1:95" ht="16.5" customHeight="1">
      <c r="A47" s="415"/>
      <c r="C47" s="92"/>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c r="AT47" s="831"/>
      <c r="AU47" s="831"/>
      <c r="AV47" s="831"/>
      <c r="AW47" s="831"/>
      <c r="AX47" s="831"/>
      <c r="AY47" s="89"/>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293"/>
      <c r="CO47" s="298"/>
      <c r="CP47" s="298"/>
      <c r="CQ47" s="293"/>
    </row>
    <row r="48" spans="1:95" ht="12.75">
      <c r="A48" s="415"/>
      <c r="C48" s="16"/>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c r="AZ48" s="872"/>
      <c r="BA48" s="872"/>
      <c r="BB48" s="872"/>
      <c r="BC48" s="872"/>
      <c r="BD48" s="872"/>
      <c r="BE48" s="872"/>
      <c r="BF48" s="872"/>
      <c r="BG48" s="872"/>
      <c r="BH48" s="872"/>
      <c r="BI48" s="872"/>
      <c r="BJ48" s="872"/>
      <c r="BK48" s="872"/>
      <c r="BL48" s="872"/>
      <c r="BM48" s="872"/>
      <c r="BN48" s="872"/>
      <c r="BO48" s="872"/>
      <c r="BP48" s="872"/>
      <c r="BQ48" s="872"/>
      <c r="BR48" s="872"/>
      <c r="BS48" s="872"/>
      <c r="BT48" s="872"/>
      <c r="BU48" s="872"/>
      <c r="BV48" s="872"/>
      <c r="BW48" s="872"/>
      <c r="BX48" s="872"/>
      <c r="BY48" s="872"/>
      <c r="BZ48" s="872"/>
      <c r="CA48" s="872"/>
      <c r="CB48" s="872"/>
      <c r="CC48" s="872"/>
      <c r="CD48" s="872"/>
      <c r="CE48" s="872"/>
      <c r="CF48" s="872"/>
      <c r="CG48" s="872"/>
      <c r="CH48" s="872"/>
      <c r="CI48" s="872"/>
      <c r="CJ48" s="872"/>
      <c r="CK48" s="293"/>
      <c r="CO48" s="298"/>
      <c r="CP48" s="298"/>
      <c r="CQ48" s="293"/>
    </row>
    <row r="49" spans="3:94" ht="12.75">
      <c r="C49" s="16"/>
      <c r="D49" s="16"/>
      <c r="AZ49" s="310"/>
      <c r="BA49" s="297"/>
      <c r="BB49" s="297"/>
      <c r="BC49" s="297"/>
      <c r="BD49" s="383"/>
      <c r="BE49" s="330"/>
      <c r="BF49" s="383"/>
      <c r="BG49" s="330"/>
      <c r="BH49" s="383"/>
      <c r="BI49" s="330"/>
      <c r="BJ49" s="383"/>
      <c r="BK49" s="330"/>
      <c r="BL49" s="383"/>
      <c r="BM49" s="330"/>
      <c r="BN49" s="383"/>
      <c r="BO49" s="330"/>
      <c r="BP49" s="383"/>
      <c r="BQ49" s="330"/>
      <c r="BR49" s="383"/>
      <c r="BS49" s="330"/>
      <c r="BT49" s="383"/>
      <c r="BU49" s="330"/>
      <c r="BV49" s="383"/>
      <c r="BW49" s="330"/>
      <c r="BX49" s="383"/>
      <c r="BY49" s="330"/>
      <c r="BZ49" s="383"/>
      <c r="CA49" s="330"/>
      <c r="CB49" s="383"/>
      <c r="CC49" s="330"/>
      <c r="CD49" s="383"/>
      <c r="CE49" s="330"/>
      <c r="CF49" s="383"/>
      <c r="CG49" s="330"/>
      <c r="CH49" s="383"/>
      <c r="CI49" s="330"/>
      <c r="CJ49" s="383"/>
      <c r="CO49" s="330"/>
      <c r="CP49" s="383"/>
    </row>
    <row r="50" spans="52:94" ht="12.75">
      <c r="AZ50" s="297"/>
      <c r="BA50" s="297"/>
      <c r="BB50" s="297"/>
      <c r="BC50" s="297"/>
      <c r="BD50" s="383"/>
      <c r="BE50" s="330"/>
      <c r="BF50" s="383"/>
      <c r="BG50" s="330"/>
      <c r="BH50" s="383"/>
      <c r="BI50" s="330"/>
      <c r="BJ50" s="383"/>
      <c r="BK50" s="330"/>
      <c r="BL50" s="383"/>
      <c r="BM50" s="330"/>
      <c r="BN50" s="383"/>
      <c r="BO50" s="330"/>
      <c r="BP50" s="383"/>
      <c r="BQ50" s="330"/>
      <c r="BR50" s="383"/>
      <c r="BS50" s="330"/>
      <c r="BT50" s="383"/>
      <c r="BU50" s="330"/>
      <c r="BV50" s="383"/>
      <c r="BW50" s="330"/>
      <c r="BX50" s="383"/>
      <c r="BY50" s="330"/>
      <c r="BZ50" s="383"/>
      <c r="CA50" s="330"/>
      <c r="CB50" s="383"/>
      <c r="CC50" s="330"/>
      <c r="CD50" s="383"/>
      <c r="CE50" s="330"/>
      <c r="CF50" s="383"/>
      <c r="CG50" s="330"/>
      <c r="CH50" s="383"/>
      <c r="CI50" s="330"/>
      <c r="CJ50" s="383"/>
      <c r="CO50" s="330"/>
      <c r="CP50" s="383"/>
    </row>
    <row r="51" spans="52:94" ht="12.75">
      <c r="AZ51" s="297"/>
      <c r="BA51" s="297"/>
      <c r="BB51" s="297"/>
      <c r="BC51" s="297"/>
      <c r="BD51" s="383"/>
      <c r="BE51" s="330"/>
      <c r="BF51" s="383"/>
      <c r="BG51" s="330"/>
      <c r="BH51" s="383"/>
      <c r="BI51" s="330"/>
      <c r="BJ51" s="383"/>
      <c r="BK51" s="330"/>
      <c r="BL51" s="383"/>
      <c r="BM51" s="330"/>
      <c r="BN51" s="383"/>
      <c r="BO51" s="330"/>
      <c r="BP51" s="383"/>
      <c r="BQ51" s="330"/>
      <c r="BR51" s="383"/>
      <c r="BS51" s="330"/>
      <c r="BT51" s="383"/>
      <c r="BU51" s="330"/>
      <c r="BV51" s="383"/>
      <c r="BW51" s="330"/>
      <c r="BX51" s="383"/>
      <c r="BY51" s="330"/>
      <c r="BZ51" s="383"/>
      <c r="CA51" s="330"/>
      <c r="CB51" s="383"/>
      <c r="CC51" s="330"/>
      <c r="CD51" s="383"/>
      <c r="CE51" s="330"/>
      <c r="CF51" s="383"/>
      <c r="CG51" s="330"/>
      <c r="CH51" s="383"/>
      <c r="CI51" s="330"/>
      <c r="CJ51" s="383"/>
      <c r="CO51" s="330"/>
      <c r="CP51" s="383"/>
    </row>
    <row r="52" spans="52:94" ht="12.75">
      <c r="AZ52" s="297"/>
      <c r="BA52" s="297"/>
      <c r="BB52" s="297"/>
      <c r="BC52" s="297"/>
      <c r="BD52" s="383"/>
      <c r="BE52" s="330"/>
      <c r="BF52" s="383"/>
      <c r="BG52" s="330"/>
      <c r="BH52" s="383"/>
      <c r="BI52" s="330"/>
      <c r="BJ52" s="383"/>
      <c r="BK52" s="330"/>
      <c r="BL52" s="383"/>
      <c r="BM52" s="330"/>
      <c r="BN52" s="383"/>
      <c r="BO52" s="330"/>
      <c r="BP52" s="383"/>
      <c r="BQ52" s="330"/>
      <c r="BR52" s="383"/>
      <c r="BS52" s="330"/>
      <c r="BT52" s="383"/>
      <c r="BU52" s="330"/>
      <c r="BV52" s="383"/>
      <c r="BW52" s="330"/>
      <c r="BX52" s="383"/>
      <c r="BY52" s="330"/>
      <c r="BZ52" s="383"/>
      <c r="CA52" s="330"/>
      <c r="CB52" s="383"/>
      <c r="CC52" s="330"/>
      <c r="CD52" s="383"/>
      <c r="CE52" s="330"/>
      <c r="CF52" s="383"/>
      <c r="CG52" s="330"/>
      <c r="CH52" s="383"/>
      <c r="CI52" s="330"/>
      <c r="CJ52" s="383"/>
      <c r="CO52" s="330"/>
      <c r="CP52" s="383"/>
    </row>
    <row r="53" spans="52:94" ht="12.75">
      <c r="AZ53" s="297"/>
      <c r="BA53" s="297"/>
      <c r="BB53" s="297"/>
      <c r="BC53" s="297"/>
      <c r="BD53" s="383"/>
      <c r="BE53" s="330"/>
      <c r="BF53" s="383"/>
      <c r="BG53" s="330"/>
      <c r="BH53" s="383"/>
      <c r="BI53" s="330"/>
      <c r="BJ53" s="383"/>
      <c r="BK53" s="330"/>
      <c r="BL53" s="383"/>
      <c r="BM53" s="330"/>
      <c r="BN53" s="383"/>
      <c r="BO53" s="330"/>
      <c r="BP53" s="383"/>
      <c r="BQ53" s="330"/>
      <c r="BR53" s="383"/>
      <c r="BS53" s="330"/>
      <c r="BT53" s="383"/>
      <c r="BU53" s="330"/>
      <c r="BV53" s="383"/>
      <c r="BW53" s="330"/>
      <c r="BX53" s="383"/>
      <c r="BY53" s="330"/>
      <c r="BZ53" s="383"/>
      <c r="CA53" s="330"/>
      <c r="CB53" s="383"/>
      <c r="CC53" s="330"/>
      <c r="CD53" s="383"/>
      <c r="CE53" s="330"/>
      <c r="CF53" s="383"/>
      <c r="CG53" s="330"/>
      <c r="CH53" s="383"/>
      <c r="CI53" s="330"/>
      <c r="CJ53" s="383"/>
      <c r="CO53" s="330"/>
      <c r="CP53" s="383"/>
    </row>
    <row r="54" spans="52:94" ht="12.75">
      <c r="AZ54" s="297"/>
      <c r="BA54" s="297"/>
      <c r="BB54" s="297"/>
      <c r="BC54" s="297"/>
      <c r="BD54" s="383"/>
      <c r="BE54" s="330"/>
      <c r="BF54" s="383"/>
      <c r="BG54" s="330"/>
      <c r="BH54" s="383"/>
      <c r="BI54" s="330"/>
      <c r="BJ54" s="383"/>
      <c r="BK54" s="330"/>
      <c r="BL54" s="383"/>
      <c r="BM54" s="330"/>
      <c r="BN54" s="383"/>
      <c r="BO54" s="330"/>
      <c r="BP54" s="383"/>
      <c r="BQ54" s="330"/>
      <c r="BR54" s="383"/>
      <c r="BS54" s="330"/>
      <c r="BT54" s="383"/>
      <c r="BU54" s="330"/>
      <c r="BV54" s="383"/>
      <c r="BW54" s="330"/>
      <c r="BX54" s="383"/>
      <c r="BY54" s="330"/>
      <c r="BZ54" s="383"/>
      <c r="CA54" s="330"/>
      <c r="CB54" s="383"/>
      <c r="CC54" s="330"/>
      <c r="CD54" s="383"/>
      <c r="CE54" s="330"/>
      <c r="CF54" s="383"/>
      <c r="CG54" s="330"/>
      <c r="CH54" s="383"/>
      <c r="CI54" s="330"/>
      <c r="CJ54" s="383"/>
      <c r="CO54" s="330"/>
      <c r="CP54" s="383"/>
    </row>
    <row r="55" spans="52:94" ht="12.75">
      <c r="AZ55" s="297"/>
      <c r="BA55" s="297"/>
      <c r="BB55" s="297"/>
      <c r="BC55" s="297"/>
      <c r="BD55" s="383"/>
      <c r="BE55" s="330"/>
      <c r="BF55" s="383"/>
      <c r="BG55" s="330"/>
      <c r="BH55" s="383"/>
      <c r="BI55" s="330"/>
      <c r="BJ55" s="383"/>
      <c r="BK55" s="330"/>
      <c r="BL55" s="383"/>
      <c r="BM55" s="330"/>
      <c r="BN55" s="383"/>
      <c r="BO55" s="330"/>
      <c r="BP55" s="383"/>
      <c r="BQ55" s="330"/>
      <c r="BR55" s="383"/>
      <c r="BS55" s="330"/>
      <c r="BT55" s="383"/>
      <c r="BU55" s="330"/>
      <c r="BV55" s="383"/>
      <c r="BW55" s="330"/>
      <c r="BX55" s="383"/>
      <c r="BY55" s="330"/>
      <c r="BZ55" s="383"/>
      <c r="CA55" s="330"/>
      <c r="CB55" s="383"/>
      <c r="CC55" s="330"/>
      <c r="CD55" s="383"/>
      <c r="CE55" s="330"/>
      <c r="CF55" s="383"/>
      <c r="CG55" s="330"/>
      <c r="CH55" s="383"/>
      <c r="CI55" s="330"/>
      <c r="CJ55" s="383"/>
      <c r="CO55" s="330"/>
      <c r="CP55" s="383"/>
    </row>
    <row r="56" spans="52:94" ht="12.75">
      <c r="AZ56" s="297"/>
      <c r="BA56" s="297"/>
      <c r="BB56" s="297"/>
      <c r="BC56" s="297"/>
      <c r="BD56" s="383"/>
      <c r="BE56" s="330"/>
      <c r="BF56" s="383"/>
      <c r="BG56" s="330"/>
      <c r="BH56" s="383"/>
      <c r="BI56" s="330"/>
      <c r="BJ56" s="383"/>
      <c r="BK56" s="330"/>
      <c r="BL56" s="383"/>
      <c r="BM56" s="330"/>
      <c r="BN56" s="383"/>
      <c r="BO56" s="330"/>
      <c r="BP56" s="383"/>
      <c r="BQ56" s="330"/>
      <c r="BR56" s="383"/>
      <c r="BS56" s="330"/>
      <c r="BT56" s="383"/>
      <c r="BU56" s="330"/>
      <c r="BV56" s="383"/>
      <c r="BW56" s="330"/>
      <c r="BX56" s="383"/>
      <c r="BY56" s="330"/>
      <c r="BZ56" s="383"/>
      <c r="CA56" s="330"/>
      <c r="CB56" s="383"/>
      <c r="CC56" s="330"/>
      <c r="CD56" s="383"/>
      <c r="CE56" s="330"/>
      <c r="CF56" s="383"/>
      <c r="CG56" s="330"/>
      <c r="CH56" s="383"/>
      <c r="CI56" s="330"/>
      <c r="CJ56" s="383"/>
      <c r="CO56" s="330"/>
      <c r="CP56" s="383"/>
    </row>
    <row r="57" spans="52:94" ht="12.75">
      <c r="AZ57" s="297"/>
      <c r="BA57" s="297"/>
      <c r="BB57" s="297"/>
      <c r="BC57" s="297"/>
      <c r="BD57" s="383"/>
      <c r="BE57" s="330"/>
      <c r="BF57" s="383"/>
      <c r="BG57" s="330"/>
      <c r="BH57" s="383"/>
      <c r="BI57" s="330"/>
      <c r="BJ57" s="383"/>
      <c r="BK57" s="330"/>
      <c r="BL57" s="383"/>
      <c r="BM57" s="330"/>
      <c r="BN57" s="383"/>
      <c r="BO57" s="330"/>
      <c r="BP57" s="383"/>
      <c r="BQ57" s="330"/>
      <c r="BR57" s="383"/>
      <c r="BS57" s="330"/>
      <c r="BT57" s="383"/>
      <c r="BU57" s="330"/>
      <c r="BV57" s="383"/>
      <c r="BW57" s="330"/>
      <c r="BX57" s="383"/>
      <c r="BY57" s="330"/>
      <c r="BZ57" s="383"/>
      <c r="CA57" s="330"/>
      <c r="CB57" s="383"/>
      <c r="CC57" s="330"/>
      <c r="CD57" s="383"/>
      <c r="CE57" s="330"/>
      <c r="CF57" s="383"/>
      <c r="CG57" s="330"/>
      <c r="CH57" s="383"/>
      <c r="CI57" s="330"/>
      <c r="CJ57" s="383"/>
      <c r="CO57" s="330"/>
      <c r="CP57" s="383"/>
    </row>
    <row r="58" spans="52:94" ht="12.75">
      <c r="AZ58" s="297"/>
      <c r="BA58" s="297"/>
      <c r="BB58" s="297"/>
      <c r="BC58" s="297"/>
      <c r="BD58" s="383"/>
      <c r="BE58" s="330"/>
      <c r="BF58" s="383"/>
      <c r="BG58" s="330"/>
      <c r="BH58" s="383"/>
      <c r="BI58" s="330"/>
      <c r="BJ58" s="383"/>
      <c r="BK58" s="330"/>
      <c r="BL58" s="383"/>
      <c r="BM58" s="330"/>
      <c r="BN58" s="383"/>
      <c r="BO58" s="330"/>
      <c r="BP58" s="383"/>
      <c r="BQ58" s="330"/>
      <c r="BR58" s="383"/>
      <c r="BS58" s="330"/>
      <c r="BT58" s="383"/>
      <c r="BU58" s="330"/>
      <c r="BV58" s="383"/>
      <c r="BW58" s="330"/>
      <c r="BX58" s="383"/>
      <c r="BY58" s="330"/>
      <c r="BZ58" s="383"/>
      <c r="CA58" s="330"/>
      <c r="CB58" s="383"/>
      <c r="CC58" s="330"/>
      <c r="CD58" s="383"/>
      <c r="CE58" s="330"/>
      <c r="CF58" s="383"/>
      <c r="CG58" s="330"/>
      <c r="CH58" s="383"/>
      <c r="CI58" s="330"/>
      <c r="CJ58" s="383"/>
      <c r="CO58" s="330"/>
      <c r="CP58" s="383"/>
    </row>
    <row r="59" spans="52:94" ht="12.75">
      <c r="AZ59" s="297"/>
      <c r="BA59" s="297"/>
      <c r="BB59" s="297"/>
      <c r="BC59" s="297"/>
      <c r="BD59" s="383"/>
      <c r="BE59" s="330"/>
      <c r="BF59" s="383"/>
      <c r="BG59" s="330"/>
      <c r="BH59" s="383"/>
      <c r="BI59" s="330"/>
      <c r="BJ59" s="383"/>
      <c r="BK59" s="330"/>
      <c r="BL59" s="383"/>
      <c r="BM59" s="330"/>
      <c r="BN59" s="383"/>
      <c r="BO59" s="330"/>
      <c r="BP59" s="383"/>
      <c r="BQ59" s="330"/>
      <c r="BR59" s="383"/>
      <c r="BS59" s="330"/>
      <c r="BT59" s="383"/>
      <c r="BU59" s="330"/>
      <c r="BV59" s="383"/>
      <c r="BW59" s="330"/>
      <c r="BX59" s="383"/>
      <c r="BY59" s="330"/>
      <c r="BZ59" s="383"/>
      <c r="CA59" s="330"/>
      <c r="CB59" s="383"/>
      <c r="CC59" s="330"/>
      <c r="CD59" s="383"/>
      <c r="CE59" s="330"/>
      <c r="CF59" s="383"/>
      <c r="CG59" s="330"/>
      <c r="CH59" s="383"/>
      <c r="CI59" s="330"/>
      <c r="CJ59" s="383"/>
      <c r="CO59" s="330"/>
      <c r="CP59" s="383"/>
    </row>
    <row r="60" spans="52:94" ht="12.75">
      <c r="AZ60" s="297"/>
      <c r="BA60" s="297"/>
      <c r="BB60" s="297"/>
      <c r="BC60" s="297"/>
      <c r="BD60" s="383"/>
      <c r="BE60" s="330"/>
      <c r="BF60" s="383"/>
      <c r="BG60" s="330"/>
      <c r="BH60" s="383"/>
      <c r="BI60" s="330"/>
      <c r="BJ60" s="383"/>
      <c r="BK60" s="330"/>
      <c r="BL60" s="383"/>
      <c r="BM60" s="330"/>
      <c r="BN60" s="383"/>
      <c r="BO60" s="330"/>
      <c r="BP60" s="383"/>
      <c r="BQ60" s="330"/>
      <c r="BR60" s="383"/>
      <c r="BS60" s="330"/>
      <c r="BT60" s="383"/>
      <c r="BU60" s="330"/>
      <c r="BV60" s="383"/>
      <c r="BW60" s="330"/>
      <c r="BX60" s="383"/>
      <c r="BY60" s="330"/>
      <c r="BZ60" s="383"/>
      <c r="CA60" s="330"/>
      <c r="CB60" s="383"/>
      <c r="CC60" s="330"/>
      <c r="CD60" s="383"/>
      <c r="CE60" s="330"/>
      <c r="CF60" s="383"/>
      <c r="CG60" s="330"/>
      <c r="CH60" s="383"/>
      <c r="CI60" s="330"/>
      <c r="CJ60" s="383"/>
      <c r="CO60" s="330"/>
      <c r="CP60" s="383"/>
    </row>
    <row r="61" spans="52:94" ht="12.75">
      <c r="AZ61" s="297"/>
      <c r="BA61" s="297"/>
      <c r="BB61" s="297"/>
      <c r="BC61" s="297"/>
      <c r="BD61" s="383"/>
      <c r="BE61" s="330"/>
      <c r="BF61" s="383"/>
      <c r="BG61" s="330"/>
      <c r="BH61" s="383"/>
      <c r="BI61" s="330"/>
      <c r="BJ61" s="383"/>
      <c r="BK61" s="330"/>
      <c r="BL61" s="383"/>
      <c r="BM61" s="330"/>
      <c r="BN61" s="383"/>
      <c r="BO61" s="330"/>
      <c r="BP61" s="383"/>
      <c r="BQ61" s="330"/>
      <c r="BR61" s="383"/>
      <c r="BS61" s="330"/>
      <c r="BT61" s="383"/>
      <c r="BU61" s="330"/>
      <c r="BV61" s="383"/>
      <c r="BW61" s="330"/>
      <c r="BX61" s="383"/>
      <c r="BY61" s="330"/>
      <c r="BZ61" s="383"/>
      <c r="CA61" s="330"/>
      <c r="CB61" s="383"/>
      <c r="CC61" s="330"/>
      <c r="CD61" s="383"/>
      <c r="CE61" s="330"/>
      <c r="CF61" s="383"/>
      <c r="CG61" s="330"/>
      <c r="CH61" s="383"/>
      <c r="CI61" s="330"/>
      <c r="CJ61" s="383"/>
      <c r="CO61" s="330"/>
      <c r="CP61" s="383"/>
    </row>
    <row r="62" spans="52:94" ht="12.75">
      <c r="AZ62" s="297"/>
      <c r="BA62" s="297"/>
      <c r="BB62" s="297"/>
      <c r="BC62" s="297"/>
      <c r="BD62" s="383"/>
      <c r="BE62" s="330"/>
      <c r="BF62" s="383"/>
      <c r="BG62" s="330"/>
      <c r="BH62" s="383"/>
      <c r="BI62" s="330"/>
      <c r="BJ62" s="383"/>
      <c r="BK62" s="330"/>
      <c r="BL62" s="383"/>
      <c r="BM62" s="330"/>
      <c r="BN62" s="383"/>
      <c r="BO62" s="330"/>
      <c r="BP62" s="383"/>
      <c r="BQ62" s="330"/>
      <c r="BR62" s="383"/>
      <c r="BS62" s="330"/>
      <c r="BT62" s="383"/>
      <c r="BU62" s="330"/>
      <c r="BV62" s="383"/>
      <c r="BW62" s="330"/>
      <c r="BX62" s="383"/>
      <c r="BY62" s="330"/>
      <c r="BZ62" s="383"/>
      <c r="CA62" s="330"/>
      <c r="CB62" s="383"/>
      <c r="CC62" s="330"/>
      <c r="CD62" s="383"/>
      <c r="CE62" s="330"/>
      <c r="CF62" s="383"/>
      <c r="CG62" s="330"/>
      <c r="CH62" s="383"/>
      <c r="CI62" s="330"/>
      <c r="CJ62" s="383"/>
      <c r="CO62" s="330"/>
      <c r="CP62" s="383"/>
    </row>
    <row r="63" spans="52:94" ht="12.75">
      <c r="AZ63" s="297"/>
      <c r="BA63" s="297"/>
      <c r="BB63" s="297"/>
      <c r="BC63" s="297"/>
      <c r="BD63" s="383"/>
      <c r="BE63" s="330"/>
      <c r="BF63" s="383"/>
      <c r="BG63" s="330"/>
      <c r="BH63" s="383"/>
      <c r="BI63" s="330"/>
      <c r="BJ63" s="383"/>
      <c r="BK63" s="330"/>
      <c r="BL63" s="383"/>
      <c r="BM63" s="330"/>
      <c r="BN63" s="383"/>
      <c r="BO63" s="330"/>
      <c r="BP63" s="383"/>
      <c r="BQ63" s="330"/>
      <c r="BR63" s="383"/>
      <c r="BS63" s="330"/>
      <c r="BT63" s="383"/>
      <c r="BU63" s="330"/>
      <c r="BV63" s="383"/>
      <c r="BW63" s="330"/>
      <c r="BX63" s="383"/>
      <c r="BY63" s="330"/>
      <c r="BZ63" s="383"/>
      <c r="CA63" s="330"/>
      <c r="CB63" s="383"/>
      <c r="CC63" s="330"/>
      <c r="CD63" s="383"/>
      <c r="CE63" s="330"/>
      <c r="CF63" s="383"/>
      <c r="CG63" s="330"/>
      <c r="CH63" s="383"/>
      <c r="CI63" s="330"/>
      <c r="CJ63" s="383"/>
      <c r="CO63" s="330"/>
      <c r="CP63" s="383"/>
    </row>
    <row r="64" spans="52:94" ht="12.75">
      <c r="AZ64" s="297"/>
      <c r="BA64" s="297"/>
      <c r="BB64" s="297"/>
      <c r="BC64" s="297"/>
      <c r="BD64" s="383"/>
      <c r="BE64" s="330"/>
      <c r="BF64" s="383"/>
      <c r="BG64" s="330"/>
      <c r="BH64" s="383"/>
      <c r="BI64" s="330"/>
      <c r="BJ64" s="383"/>
      <c r="BK64" s="330"/>
      <c r="BL64" s="383"/>
      <c r="BM64" s="330"/>
      <c r="BN64" s="383"/>
      <c r="BO64" s="330"/>
      <c r="BP64" s="383"/>
      <c r="BQ64" s="330"/>
      <c r="BR64" s="383"/>
      <c r="BS64" s="330"/>
      <c r="BT64" s="383"/>
      <c r="BU64" s="330"/>
      <c r="BV64" s="383"/>
      <c r="BW64" s="330"/>
      <c r="BX64" s="383"/>
      <c r="BY64" s="330"/>
      <c r="BZ64" s="383"/>
      <c r="CA64" s="330"/>
      <c r="CB64" s="383"/>
      <c r="CC64" s="330"/>
      <c r="CD64" s="383"/>
      <c r="CE64" s="330"/>
      <c r="CF64" s="383"/>
      <c r="CG64" s="330"/>
      <c r="CH64" s="383"/>
      <c r="CI64" s="330"/>
      <c r="CJ64" s="383"/>
      <c r="CO64" s="330"/>
      <c r="CP64" s="383"/>
    </row>
    <row r="65" spans="52:94" ht="12.75">
      <c r="AZ65" s="297"/>
      <c r="BA65" s="297"/>
      <c r="BB65" s="297"/>
      <c r="BC65" s="297"/>
      <c r="BD65" s="383"/>
      <c r="BE65" s="330"/>
      <c r="BF65" s="383"/>
      <c r="BG65" s="330"/>
      <c r="BH65" s="383"/>
      <c r="BI65" s="330"/>
      <c r="BJ65" s="383"/>
      <c r="BK65" s="330"/>
      <c r="BL65" s="383"/>
      <c r="BM65" s="330"/>
      <c r="BN65" s="383"/>
      <c r="BO65" s="330"/>
      <c r="BP65" s="383"/>
      <c r="BQ65" s="330"/>
      <c r="BR65" s="383"/>
      <c r="BS65" s="330"/>
      <c r="BT65" s="383"/>
      <c r="BU65" s="330"/>
      <c r="BV65" s="383"/>
      <c r="BW65" s="330"/>
      <c r="BX65" s="383"/>
      <c r="BY65" s="330"/>
      <c r="BZ65" s="383"/>
      <c r="CA65" s="330"/>
      <c r="CB65" s="383"/>
      <c r="CC65" s="330"/>
      <c r="CD65" s="383"/>
      <c r="CE65" s="330"/>
      <c r="CF65" s="383"/>
      <c r="CG65" s="330"/>
      <c r="CH65" s="383"/>
      <c r="CI65" s="330"/>
      <c r="CJ65" s="383"/>
      <c r="CO65" s="330"/>
      <c r="CP65" s="383"/>
    </row>
    <row r="66" spans="52:94" ht="12.75">
      <c r="AZ66" s="297"/>
      <c r="BA66" s="297"/>
      <c r="BB66" s="297"/>
      <c r="BC66" s="297"/>
      <c r="BD66" s="383"/>
      <c r="BE66" s="330"/>
      <c r="BF66" s="383"/>
      <c r="BG66" s="330"/>
      <c r="BH66" s="383"/>
      <c r="BI66" s="330"/>
      <c r="BJ66" s="383"/>
      <c r="BK66" s="330"/>
      <c r="BL66" s="383"/>
      <c r="BM66" s="330"/>
      <c r="BN66" s="383"/>
      <c r="BO66" s="330"/>
      <c r="BP66" s="383"/>
      <c r="BQ66" s="330"/>
      <c r="BR66" s="383"/>
      <c r="BS66" s="330"/>
      <c r="BT66" s="383"/>
      <c r="BU66" s="330"/>
      <c r="BV66" s="383"/>
      <c r="BW66" s="330"/>
      <c r="BX66" s="383"/>
      <c r="BY66" s="330"/>
      <c r="BZ66" s="383"/>
      <c r="CA66" s="330"/>
      <c r="CB66" s="383"/>
      <c r="CC66" s="330"/>
      <c r="CD66" s="383"/>
      <c r="CE66" s="330"/>
      <c r="CF66" s="383"/>
      <c r="CG66" s="330"/>
      <c r="CH66" s="383"/>
      <c r="CI66" s="330"/>
      <c r="CJ66" s="383"/>
      <c r="CO66" s="330"/>
      <c r="CP66" s="383"/>
    </row>
    <row r="67" spans="52:94" ht="12.75">
      <c r="AZ67" s="297"/>
      <c r="BA67" s="297"/>
      <c r="BB67" s="297"/>
      <c r="BC67" s="297"/>
      <c r="BD67" s="383"/>
      <c r="BE67" s="330"/>
      <c r="BF67" s="383"/>
      <c r="BG67" s="330"/>
      <c r="BH67" s="383"/>
      <c r="BI67" s="330"/>
      <c r="BJ67" s="383"/>
      <c r="BK67" s="330"/>
      <c r="BL67" s="383"/>
      <c r="BM67" s="330"/>
      <c r="BN67" s="383"/>
      <c r="BO67" s="330"/>
      <c r="BP67" s="383"/>
      <c r="BQ67" s="330"/>
      <c r="BR67" s="383"/>
      <c r="BS67" s="330"/>
      <c r="BT67" s="383"/>
      <c r="BU67" s="330"/>
      <c r="BV67" s="383"/>
      <c r="BW67" s="330"/>
      <c r="BX67" s="383"/>
      <c r="BY67" s="330"/>
      <c r="BZ67" s="383"/>
      <c r="CA67" s="330"/>
      <c r="CB67" s="383"/>
      <c r="CC67" s="330"/>
      <c r="CD67" s="383"/>
      <c r="CE67" s="330"/>
      <c r="CF67" s="383"/>
      <c r="CG67" s="330"/>
      <c r="CH67" s="383"/>
      <c r="CI67" s="330"/>
      <c r="CJ67" s="383"/>
      <c r="CO67" s="330"/>
      <c r="CP67" s="383"/>
    </row>
    <row r="68" spans="52:94" ht="12.75">
      <c r="AZ68" s="297"/>
      <c r="BA68" s="297"/>
      <c r="BB68" s="297"/>
      <c r="BC68" s="297"/>
      <c r="BD68" s="383"/>
      <c r="BE68" s="330"/>
      <c r="BF68" s="383"/>
      <c r="BG68" s="330"/>
      <c r="BH68" s="383"/>
      <c r="BI68" s="330"/>
      <c r="BJ68" s="383"/>
      <c r="BK68" s="330"/>
      <c r="BL68" s="383"/>
      <c r="BM68" s="330"/>
      <c r="BN68" s="383"/>
      <c r="BO68" s="330"/>
      <c r="BP68" s="383"/>
      <c r="BQ68" s="330"/>
      <c r="BR68" s="383"/>
      <c r="BS68" s="330"/>
      <c r="BT68" s="383"/>
      <c r="BU68" s="330"/>
      <c r="BV68" s="383"/>
      <c r="BW68" s="330"/>
      <c r="BX68" s="383"/>
      <c r="BY68" s="330"/>
      <c r="BZ68" s="383"/>
      <c r="CA68" s="330"/>
      <c r="CB68" s="383"/>
      <c r="CC68" s="330"/>
      <c r="CD68" s="383"/>
      <c r="CE68" s="330"/>
      <c r="CF68" s="383"/>
      <c r="CG68" s="330"/>
      <c r="CH68" s="383"/>
      <c r="CI68" s="330"/>
      <c r="CJ68" s="383"/>
      <c r="CO68" s="330"/>
      <c r="CP68" s="383"/>
    </row>
    <row r="69" spans="52:94" ht="12.75">
      <c r="AZ69" s="297"/>
      <c r="BA69" s="297"/>
      <c r="BB69" s="297"/>
      <c r="BC69" s="297"/>
      <c r="BD69" s="383"/>
      <c r="BE69" s="330"/>
      <c r="BF69" s="383"/>
      <c r="BG69" s="330"/>
      <c r="BH69" s="383"/>
      <c r="BI69" s="330"/>
      <c r="BJ69" s="383"/>
      <c r="BK69" s="330"/>
      <c r="BL69" s="383"/>
      <c r="BM69" s="330"/>
      <c r="BN69" s="383"/>
      <c r="BO69" s="330"/>
      <c r="BP69" s="383"/>
      <c r="BQ69" s="330"/>
      <c r="BR69" s="383"/>
      <c r="BS69" s="330"/>
      <c r="BT69" s="383"/>
      <c r="BU69" s="330"/>
      <c r="BV69" s="383"/>
      <c r="BW69" s="330"/>
      <c r="BX69" s="383"/>
      <c r="BY69" s="330"/>
      <c r="BZ69" s="383"/>
      <c r="CA69" s="330"/>
      <c r="CB69" s="383"/>
      <c r="CC69" s="330"/>
      <c r="CD69" s="383"/>
      <c r="CE69" s="330"/>
      <c r="CF69" s="383"/>
      <c r="CG69" s="330"/>
      <c r="CH69" s="383"/>
      <c r="CI69" s="330"/>
      <c r="CJ69" s="383"/>
      <c r="CO69" s="330"/>
      <c r="CP69" s="383"/>
    </row>
    <row r="70" spans="52:94" ht="12.75">
      <c r="AZ70" s="297"/>
      <c r="BA70" s="297"/>
      <c r="BB70" s="297"/>
      <c r="BC70" s="297"/>
      <c r="BD70" s="383"/>
      <c r="BE70" s="330"/>
      <c r="BF70" s="383"/>
      <c r="BG70" s="330"/>
      <c r="BH70" s="383"/>
      <c r="BI70" s="330"/>
      <c r="BJ70" s="383"/>
      <c r="BK70" s="330"/>
      <c r="BL70" s="383"/>
      <c r="BM70" s="330"/>
      <c r="BN70" s="383"/>
      <c r="BO70" s="330"/>
      <c r="BP70" s="383"/>
      <c r="BQ70" s="330"/>
      <c r="BR70" s="383"/>
      <c r="BS70" s="330"/>
      <c r="BT70" s="383"/>
      <c r="BU70" s="330"/>
      <c r="BV70" s="383"/>
      <c r="BW70" s="330"/>
      <c r="BX70" s="383"/>
      <c r="BY70" s="330"/>
      <c r="BZ70" s="383"/>
      <c r="CA70" s="330"/>
      <c r="CB70" s="383"/>
      <c r="CC70" s="330"/>
      <c r="CD70" s="383"/>
      <c r="CE70" s="330"/>
      <c r="CF70" s="383"/>
      <c r="CG70" s="330"/>
      <c r="CH70" s="383"/>
      <c r="CI70" s="330"/>
      <c r="CJ70" s="383"/>
      <c r="CO70" s="330"/>
      <c r="CP70" s="383"/>
    </row>
    <row r="71" spans="52:94" ht="12.75">
      <c r="AZ71" s="297"/>
      <c r="BA71" s="297"/>
      <c r="BB71" s="297"/>
      <c r="BC71" s="297"/>
      <c r="BD71" s="383"/>
      <c r="BE71" s="330"/>
      <c r="BF71" s="383"/>
      <c r="BG71" s="330"/>
      <c r="BH71" s="383"/>
      <c r="BI71" s="330"/>
      <c r="BJ71" s="383"/>
      <c r="BK71" s="330"/>
      <c r="BL71" s="383"/>
      <c r="BM71" s="330"/>
      <c r="BN71" s="383"/>
      <c r="BO71" s="330"/>
      <c r="BP71" s="383"/>
      <c r="BQ71" s="330"/>
      <c r="BR71" s="383"/>
      <c r="BS71" s="330"/>
      <c r="BT71" s="383"/>
      <c r="BU71" s="330"/>
      <c r="BV71" s="383"/>
      <c r="BW71" s="330"/>
      <c r="BX71" s="383"/>
      <c r="BY71" s="330"/>
      <c r="BZ71" s="383"/>
      <c r="CA71" s="330"/>
      <c r="CB71" s="383"/>
      <c r="CC71" s="330"/>
      <c r="CD71" s="383"/>
      <c r="CE71" s="330"/>
      <c r="CF71" s="383"/>
      <c r="CG71" s="330"/>
      <c r="CH71" s="383"/>
      <c r="CI71" s="330"/>
      <c r="CJ71" s="383"/>
      <c r="CO71" s="330"/>
      <c r="CP71" s="383"/>
    </row>
    <row r="72" spans="52:94" ht="12.75">
      <c r="AZ72" s="297"/>
      <c r="BA72" s="297"/>
      <c r="BB72" s="297"/>
      <c r="BC72" s="297"/>
      <c r="BD72" s="383"/>
      <c r="BE72" s="330"/>
      <c r="BF72" s="383"/>
      <c r="BG72" s="330"/>
      <c r="BH72" s="383"/>
      <c r="BI72" s="330"/>
      <c r="BJ72" s="383"/>
      <c r="BK72" s="330"/>
      <c r="BL72" s="383"/>
      <c r="BM72" s="330"/>
      <c r="BN72" s="383"/>
      <c r="BO72" s="330"/>
      <c r="BP72" s="383"/>
      <c r="BQ72" s="330"/>
      <c r="BR72" s="383"/>
      <c r="BS72" s="330"/>
      <c r="BT72" s="383"/>
      <c r="BU72" s="330"/>
      <c r="BV72" s="383"/>
      <c r="BW72" s="330"/>
      <c r="BX72" s="383"/>
      <c r="BY72" s="330"/>
      <c r="BZ72" s="383"/>
      <c r="CA72" s="330"/>
      <c r="CB72" s="383"/>
      <c r="CC72" s="330"/>
      <c r="CD72" s="383"/>
      <c r="CE72" s="330"/>
      <c r="CF72" s="383"/>
      <c r="CG72" s="330"/>
      <c r="CH72" s="383"/>
      <c r="CI72" s="330"/>
      <c r="CJ72" s="383"/>
      <c r="CO72" s="330"/>
      <c r="CP72" s="383"/>
    </row>
    <row r="73" spans="52:94" ht="12.75">
      <c r="AZ73" s="297"/>
      <c r="BA73" s="297"/>
      <c r="BB73" s="297"/>
      <c r="BC73" s="297"/>
      <c r="BD73" s="383"/>
      <c r="BE73" s="330"/>
      <c r="BF73" s="383"/>
      <c r="BG73" s="330"/>
      <c r="BH73" s="383"/>
      <c r="BI73" s="330"/>
      <c r="BJ73" s="383"/>
      <c r="BK73" s="330"/>
      <c r="BL73" s="383"/>
      <c r="BM73" s="330"/>
      <c r="BN73" s="383"/>
      <c r="BO73" s="330"/>
      <c r="BP73" s="383"/>
      <c r="BQ73" s="330"/>
      <c r="BR73" s="383"/>
      <c r="BS73" s="330"/>
      <c r="BT73" s="383"/>
      <c r="BU73" s="330"/>
      <c r="BV73" s="383"/>
      <c r="BW73" s="330"/>
      <c r="BX73" s="383"/>
      <c r="BY73" s="330"/>
      <c r="BZ73" s="383"/>
      <c r="CA73" s="330"/>
      <c r="CB73" s="383"/>
      <c r="CC73" s="330"/>
      <c r="CD73" s="383"/>
      <c r="CE73" s="330"/>
      <c r="CF73" s="383"/>
      <c r="CG73" s="330"/>
      <c r="CH73" s="383"/>
      <c r="CI73" s="330"/>
      <c r="CJ73" s="383"/>
      <c r="CO73" s="330"/>
      <c r="CP73" s="383"/>
    </row>
    <row r="74" spans="52:94" ht="12.75">
      <c r="AZ74" s="297"/>
      <c r="BA74" s="297"/>
      <c r="BB74" s="297"/>
      <c r="BC74" s="297"/>
      <c r="BD74" s="383"/>
      <c r="BE74" s="330"/>
      <c r="BF74" s="383"/>
      <c r="BG74" s="330"/>
      <c r="BH74" s="383"/>
      <c r="BI74" s="330"/>
      <c r="BJ74" s="383"/>
      <c r="BK74" s="330"/>
      <c r="BL74" s="383"/>
      <c r="BM74" s="330"/>
      <c r="BN74" s="383"/>
      <c r="BO74" s="330"/>
      <c r="BP74" s="383"/>
      <c r="BQ74" s="330"/>
      <c r="BR74" s="383"/>
      <c r="BS74" s="330"/>
      <c r="BT74" s="383"/>
      <c r="BU74" s="330"/>
      <c r="BV74" s="383"/>
      <c r="BW74" s="330"/>
      <c r="BX74" s="383"/>
      <c r="BY74" s="330"/>
      <c r="BZ74" s="383"/>
      <c r="CA74" s="330"/>
      <c r="CB74" s="383"/>
      <c r="CC74" s="330"/>
      <c r="CD74" s="383"/>
      <c r="CE74" s="330"/>
      <c r="CF74" s="383"/>
      <c r="CG74" s="330"/>
      <c r="CH74" s="383"/>
      <c r="CI74" s="330"/>
      <c r="CJ74" s="383"/>
      <c r="CO74" s="330"/>
      <c r="CP74" s="383"/>
    </row>
    <row r="75" spans="52:94" ht="12.75">
      <c r="AZ75" s="297"/>
      <c r="BA75" s="297"/>
      <c r="BB75" s="297"/>
      <c r="BC75" s="297"/>
      <c r="BD75" s="383"/>
      <c r="BE75" s="330"/>
      <c r="BF75" s="383"/>
      <c r="BG75" s="330"/>
      <c r="BH75" s="383"/>
      <c r="BI75" s="330"/>
      <c r="BJ75" s="383"/>
      <c r="BK75" s="330"/>
      <c r="BL75" s="383"/>
      <c r="BM75" s="330"/>
      <c r="BN75" s="383"/>
      <c r="BO75" s="330"/>
      <c r="BP75" s="383"/>
      <c r="BQ75" s="330"/>
      <c r="BR75" s="383"/>
      <c r="BS75" s="330"/>
      <c r="BT75" s="383"/>
      <c r="BU75" s="330"/>
      <c r="BV75" s="383"/>
      <c r="BW75" s="330"/>
      <c r="BX75" s="383"/>
      <c r="BY75" s="330"/>
      <c r="BZ75" s="383"/>
      <c r="CA75" s="330"/>
      <c r="CB75" s="383"/>
      <c r="CC75" s="330"/>
      <c r="CD75" s="383"/>
      <c r="CE75" s="330"/>
      <c r="CF75" s="383"/>
      <c r="CG75" s="330"/>
      <c r="CH75" s="383"/>
      <c r="CI75" s="330"/>
      <c r="CJ75" s="383"/>
      <c r="CO75" s="330"/>
      <c r="CP75" s="383"/>
    </row>
    <row r="76" spans="52:94" ht="12.75">
      <c r="AZ76" s="297"/>
      <c r="BA76" s="297"/>
      <c r="BB76" s="297"/>
      <c r="BC76" s="297"/>
      <c r="BD76" s="383"/>
      <c r="BE76" s="330"/>
      <c r="BF76" s="383"/>
      <c r="BG76" s="330"/>
      <c r="BH76" s="383"/>
      <c r="BI76" s="330"/>
      <c r="BJ76" s="383"/>
      <c r="BK76" s="330"/>
      <c r="BL76" s="383"/>
      <c r="BM76" s="330"/>
      <c r="BN76" s="383"/>
      <c r="BO76" s="330"/>
      <c r="BP76" s="383"/>
      <c r="BQ76" s="330"/>
      <c r="BR76" s="383"/>
      <c r="BS76" s="330"/>
      <c r="BT76" s="383"/>
      <c r="BU76" s="330"/>
      <c r="BV76" s="383"/>
      <c r="BW76" s="330"/>
      <c r="BX76" s="383"/>
      <c r="BY76" s="330"/>
      <c r="BZ76" s="383"/>
      <c r="CA76" s="330"/>
      <c r="CB76" s="383"/>
      <c r="CC76" s="330"/>
      <c r="CD76" s="383"/>
      <c r="CE76" s="330"/>
      <c r="CF76" s="383"/>
      <c r="CG76" s="330"/>
      <c r="CH76" s="383"/>
      <c r="CI76" s="330"/>
      <c r="CJ76" s="383"/>
      <c r="CO76" s="330"/>
      <c r="CP76" s="383"/>
    </row>
    <row r="77" spans="52:94" ht="12.75">
      <c r="AZ77" s="297"/>
      <c r="BA77" s="297"/>
      <c r="BB77" s="297"/>
      <c r="BC77" s="297"/>
      <c r="BD77" s="383"/>
      <c r="BE77" s="330"/>
      <c r="BF77" s="383"/>
      <c r="BG77" s="330"/>
      <c r="BH77" s="383"/>
      <c r="BI77" s="330"/>
      <c r="BJ77" s="383"/>
      <c r="BK77" s="330"/>
      <c r="BL77" s="383"/>
      <c r="BM77" s="330"/>
      <c r="BN77" s="383"/>
      <c r="BO77" s="330"/>
      <c r="BP77" s="383"/>
      <c r="BQ77" s="330"/>
      <c r="BR77" s="383"/>
      <c r="BS77" s="330"/>
      <c r="BT77" s="383"/>
      <c r="BU77" s="330"/>
      <c r="BV77" s="383"/>
      <c r="BW77" s="330"/>
      <c r="BX77" s="383"/>
      <c r="BY77" s="330"/>
      <c r="BZ77" s="383"/>
      <c r="CA77" s="330"/>
      <c r="CB77" s="383"/>
      <c r="CC77" s="330"/>
      <c r="CD77" s="383"/>
      <c r="CE77" s="330"/>
      <c r="CF77" s="383"/>
      <c r="CG77" s="330"/>
      <c r="CH77" s="383"/>
      <c r="CI77" s="330"/>
      <c r="CJ77" s="383"/>
      <c r="CO77" s="330"/>
      <c r="CP77" s="383"/>
    </row>
  </sheetData>
  <sheetProtection sheet="1" formatCells="0" formatColumns="0" formatRows="0" insertColumns="0"/>
  <mergeCells count="49">
    <mergeCell ref="C1:E1"/>
    <mergeCell ref="D19:AV19"/>
    <mergeCell ref="D20:AU20"/>
    <mergeCell ref="CC4:CD4"/>
    <mergeCell ref="C4:AQ4"/>
    <mergeCell ref="D21:AQ21"/>
    <mergeCell ref="D25:AX25"/>
    <mergeCell ref="D31:AX31"/>
    <mergeCell ref="AZ30:CJ30"/>
    <mergeCell ref="AZ31:CJ31"/>
    <mergeCell ref="D26:AX26"/>
    <mergeCell ref="D29:AX29"/>
    <mergeCell ref="D30:AX30"/>
    <mergeCell ref="D27:AX27"/>
    <mergeCell ref="D28:AX28"/>
    <mergeCell ref="AZ32:CJ32"/>
    <mergeCell ref="D45:AX45"/>
    <mergeCell ref="D39:AX39"/>
    <mergeCell ref="D40:AX40"/>
    <mergeCell ref="D41:AX41"/>
    <mergeCell ref="D33:AX33"/>
    <mergeCell ref="D32:AX32"/>
    <mergeCell ref="D34:AX34"/>
    <mergeCell ref="AZ37:CJ37"/>
    <mergeCell ref="AZ33:CJ33"/>
    <mergeCell ref="D48:AX48"/>
    <mergeCell ref="D42:AX42"/>
    <mergeCell ref="D43:AX43"/>
    <mergeCell ref="D44:AX44"/>
    <mergeCell ref="D47:AX47"/>
    <mergeCell ref="D46:AX46"/>
    <mergeCell ref="D38:AX38"/>
    <mergeCell ref="D35:AX35"/>
    <mergeCell ref="AZ38:CJ38"/>
    <mergeCell ref="D36:AX36"/>
    <mergeCell ref="AZ34:CJ34"/>
    <mergeCell ref="AZ35:CJ35"/>
    <mergeCell ref="AZ36:CJ36"/>
    <mergeCell ref="D37:AX37"/>
    <mergeCell ref="AZ48:CJ48"/>
    <mergeCell ref="AZ39:CJ39"/>
    <mergeCell ref="AZ40:CJ40"/>
    <mergeCell ref="AZ41:CJ41"/>
    <mergeCell ref="AZ42:CJ42"/>
    <mergeCell ref="AZ43:CJ43"/>
    <mergeCell ref="AZ44:CJ44"/>
    <mergeCell ref="AZ45:CJ45"/>
    <mergeCell ref="AZ46:CJ46"/>
    <mergeCell ref="AZ47:CJ47"/>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80"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1"/>
  <headerFooter alignWithMargins="0">
    <oddFooter>&amp;C&amp;8UNSD/UNEP Questionnaire 2016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HQ108"/>
  <sheetViews>
    <sheetView showGridLines="0" zoomScale="85" zoomScaleNormal="85" zoomScaleSheetLayoutView="85" workbookViewId="0" topLeftCell="C1">
      <selection activeCell="C1" sqref="C1:E1"/>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50" t="s">
        <v>85</v>
      </c>
      <c r="D1" s="850"/>
      <c r="E1" s="850"/>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202</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659</v>
      </c>
      <c r="C3" s="254" t="s">
        <v>123</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77"/>
      <c r="BX4" s="877"/>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1775</v>
      </c>
      <c r="C5" s="289" t="s">
        <v>197</v>
      </c>
      <c r="D5" s="581" t="s">
        <v>309</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204</v>
      </c>
      <c r="AA7" s="602"/>
      <c r="AB7" s="600"/>
      <c r="AC7" s="602"/>
      <c r="AD7" s="600"/>
      <c r="AE7" s="602"/>
      <c r="AF7" s="600"/>
      <c r="AG7" s="679"/>
      <c r="AI7" s="629"/>
      <c r="AJ7" s="264"/>
      <c r="AK7" s="265" t="s">
        <v>194</v>
      </c>
      <c r="AM7" s="680"/>
      <c r="AO7" s="641"/>
      <c r="AP7" s="15"/>
      <c r="AQ7" s="681"/>
      <c r="AR7" s="395"/>
      <c r="AS7" s="644"/>
      <c r="AT7" s="395"/>
      <c r="AU7" s="644"/>
      <c r="AW7" s="641"/>
      <c r="AX7" s="154"/>
      <c r="AY7" s="216"/>
      <c r="AZ7" s="523" t="s">
        <v>219</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125</v>
      </c>
      <c r="D8" s="74" t="s">
        <v>126</v>
      </c>
      <c r="E8" s="74" t="s">
        <v>127</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125</v>
      </c>
      <c r="BA8" s="74" t="s">
        <v>126</v>
      </c>
      <c r="BB8" s="74" t="s">
        <v>127</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150</v>
      </c>
      <c r="E9" s="752" t="s">
        <v>151</v>
      </c>
      <c r="F9" s="753"/>
      <c r="G9" s="202"/>
      <c r="H9" s="753"/>
      <c r="I9" s="202"/>
      <c r="J9" s="753"/>
      <c r="K9" s="202"/>
      <c r="L9" s="753"/>
      <c r="M9" s="202"/>
      <c r="N9" s="753"/>
      <c r="O9" s="202"/>
      <c r="P9" s="753"/>
      <c r="Q9" s="202"/>
      <c r="R9" s="753"/>
      <c r="S9" s="202"/>
      <c r="T9" s="753"/>
      <c r="U9" s="202"/>
      <c r="V9" s="753"/>
      <c r="W9" s="202"/>
      <c r="X9" s="753"/>
      <c r="Y9" s="202"/>
      <c r="Z9" s="753"/>
      <c r="AA9" s="202"/>
      <c r="AB9" s="753"/>
      <c r="AC9" s="202"/>
      <c r="AD9" s="753"/>
      <c r="AE9" s="202"/>
      <c r="AF9" s="753"/>
      <c r="AG9" s="202"/>
      <c r="AH9" s="753"/>
      <c r="AI9" s="202"/>
      <c r="AJ9" s="753"/>
      <c r="AK9" s="202"/>
      <c r="AL9" s="753"/>
      <c r="AM9" s="202"/>
      <c r="AN9" s="753"/>
      <c r="AO9" s="202"/>
      <c r="AP9" s="753"/>
      <c r="AQ9" s="202"/>
      <c r="AR9" s="753"/>
      <c r="AS9" s="202"/>
      <c r="AT9" s="753"/>
      <c r="AU9" s="202"/>
      <c r="AV9" s="753"/>
      <c r="AW9" s="202"/>
      <c r="AX9" s="206"/>
      <c r="AY9" s="126"/>
      <c r="AZ9" s="318">
        <v>1</v>
      </c>
      <c r="BA9" s="487" t="s">
        <v>150</v>
      </c>
      <c r="BB9" s="318" t="s">
        <v>151</v>
      </c>
      <c r="BC9" s="697" t="s">
        <v>25</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N/A</v>
      </c>
      <c r="CD9" s="713"/>
      <c r="CE9" s="713" t="str">
        <f>IF(OR(ISBLANK(AF9),ISBLANK(AH9)),"N/A",IF(ABS((AH9-AF9)/AF9)&gt;0.25,"&gt; 25%","ok"))</f>
        <v>N/A</v>
      </c>
      <c r="CF9" s="713"/>
      <c r="CG9" s="713" t="str">
        <f>IF(OR(ISBLANK(AH9),ISBLANK(AJ9)),"N/A",IF(ABS((AJ9-AH9)/AH9)&gt;0.25,"&gt; 25%","ok"))</f>
        <v>N/A</v>
      </c>
      <c r="CH9" s="713"/>
      <c r="CI9" s="713" t="str">
        <f>IF(OR(ISBLANK(AJ9),ISBLANK(AL9)),"N/A",IF(ABS((AL9-AJ9)/AJ9)&gt;0.25,"&gt; 25%","ok"))</f>
        <v>N/A</v>
      </c>
      <c r="CJ9" s="713"/>
      <c r="CK9" s="713" t="str">
        <f>IF(OR(ISBLANK(AL9),ISBLANK(AN9)),"N/A",IF(ABS((AN9-AL9)/AL9)&gt;0.25,"&gt; 25%","ok"))</f>
        <v>N/A</v>
      </c>
      <c r="CL9" s="713"/>
      <c r="CM9" s="713" t="str">
        <f>IF(OR(ISBLANK(AN9),ISBLANK(AP9)),"N/A",IF(ABS((AP9-AN9)/AN9)&gt;0.25,"&gt; 25%","ok"))</f>
        <v>N/A</v>
      </c>
      <c r="CN9" s="784"/>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06"/>
      <c r="AY10" s="96"/>
      <c r="AZ10" s="244">
        <v>2</v>
      </c>
      <c r="BA10" s="487" t="s">
        <v>152</v>
      </c>
      <c r="BB10" s="318" t="s">
        <v>137</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153</v>
      </c>
      <c r="E11" s="717" t="s">
        <v>128</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206"/>
      <c r="AY11" s="96"/>
      <c r="AZ11" s="244">
        <v>3</v>
      </c>
      <c r="BA11" s="319" t="s">
        <v>153</v>
      </c>
      <c r="BB11" s="318" t="s">
        <v>128</v>
      </c>
      <c r="BC11" s="684" t="s">
        <v>25</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154</v>
      </c>
      <c r="E12" s="717" t="s">
        <v>128</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206"/>
      <c r="AY12" s="96"/>
      <c r="AZ12" s="318">
        <v>4</v>
      </c>
      <c r="BA12" s="319" t="s">
        <v>154</v>
      </c>
      <c r="BB12" s="318" t="s">
        <v>128</v>
      </c>
      <c r="BC12" s="684" t="s">
        <v>25</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298</v>
      </c>
      <c r="B13" s="469">
        <v>2825</v>
      </c>
      <c r="C13" s="717">
        <v>5</v>
      </c>
      <c r="D13" s="741" t="s">
        <v>211</v>
      </c>
      <c r="E13" s="717" t="s">
        <v>128</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733"/>
      <c r="AE13" s="615"/>
      <c r="AF13" s="733"/>
      <c r="AG13" s="615"/>
      <c r="AH13" s="733"/>
      <c r="AI13" s="615"/>
      <c r="AJ13" s="733"/>
      <c r="AK13" s="615"/>
      <c r="AL13" s="733"/>
      <c r="AM13" s="615"/>
      <c r="AN13" s="733"/>
      <c r="AO13" s="615"/>
      <c r="AP13" s="733"/>
      <c r="AQ13" s="615"/>
      <c r="AR13" s="733"/>
      <c r="AS13" s="615"/>
      <c r="AT13" s="733"/>
      <c r="AU13" s="615"/>
      <c r="AV13" s="733"/>
      <c r="AW13" s="615"/>
      <c r="AX13" s="206"/>
      <c r="AY13" s="96"/>
      <c r="AZ13" s="244">
        <v>5</v>
      </c>
      <c r="BA13" s="394" t="s">
        <v>211</v>
      </c>
      <c r="BB13" s="318" t="s">
        <v>128</v>
      </c>
      <c r="BC13" s="684" t="s">
        <v>25</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N/A</v>
      </c>
      <c r="CD13" s="361"/>
      <c r="CE13" s="361" t="str">
        <f t="shared" si="12"/>
        <v>N/A</v>
      </c>
      <c r="CF13" s="361"/>
      <c r="CG13" s="361" t="str">
        <f t="shared" si="13"/>
        <v>N/A</v>
      </c>
      <c r="CH13" s="361"/>
      <c r="CI13" s="361" t="str">
        <f t="shared" si="14"/>
        <v>N/A</v>
      </c>
      <c r="CJ13" s="361"/>
      <c r="CK13" s="361" t="str">
        <f t="shared" si="15"/>
        <v>N/A</v>
      </c>
      <c r="CL13" s="361"/>
      <c r="CM13" s="361" t="str">
        <f t="shared" si="16"/>
        <v>N/A</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176</v>
      </c>
      <c r="E14" s="717" t="s">
        <v>128</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206"/>
      <c r="AY14" s="96"/>
      <c r="AZ14" s="318">
        <v>6</v>
      </c>
      <c r="BA14" s="319" t="s">
        <v>241</v>
      </c>
      <c r="BB14" s="318" t="s">
        <v>128</v>
      </c>
      <c r="BC14" s="684" t="s">
        <v>25</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str">
        <f t="shared" si="11"/>
        <v>N/A</v>
      </c>
      <c r="CD14" s="361"/>
      <c r="CE14" s="361" t="str">
        <f t="shared" si="12"/>
        <v>N/A</v>
      </c>
      <c r="CF14" s="361"/>
      <c r="CG14" s="361" t="str">
        <f t="shared" si="13"/>
        <v>N/A</v>
      </c>
      <c r="CH14" s="361"/>
      <c r="CI14" s="361" t="str">
        <f t="shared" si="14"/>
        <v>N/A</v>
      </c>
      <c r="CJ14" s="361"/>
      <c r="CK14" s="361" t="str">
        <f t="shared" si="15"/>
        <v>N/A</v>
      </c>
      <c r="CL14" s="361"/>
      <c r="CM14" s="361" t="str">
        <f t="shared" si="16"/>
        <v>N/A</v>
      </c>
      <c r="CN14" s="763"/>
      <c r="CO14" s="361" t="str">
        <f t="shared" si="17"/>
        <v>N/A</v>
      </c>
      <c r="CP14" s="361"/>
      <c r="CQ14" s="361" t="str">
        <f t="shared" si="18"/>
        <v>N/A</v>
      </c>
      <c r="CR14" s="361"/>
      <c r="CS14" s="361" t="str">
        <f t="shared" si="19"/>
        <v>N/A</v>
      </c>
      <c r="CT14" s="246"/>
    </row>
    <row r="15" spans="2:98" ht="18.75" customHeight="1">
      <c r="B15" s="469">
        <v>2877</v>
      </c>
      <c r="C15" s="717">
        <v>7</v>
      </c>
      <c r="D15" s="729" t="s">
        <v>179</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244">
        <v>7</v>
      </c>
      <c r="BA15" s="319" t="s">
        <v>179</v>
      </c>
      <c r="BB15" s="318" t="s">
        <v>128</v>
      </c>
      <c r="BC15" s="684" t="s">
        <v>25</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N/A</v>
      </c>
      <c r="CD15" s="361"/>
      <c r="CE15" s="361" t="str">
        <f t="shared" si="12"/>
        <v>N/A</v>
      </c>
      <c r="CF15" s="361"/>
      <c r="CG15" s="361" t="str">
        <f t="shared" si="13"/>
        <v>N/A</v>
      </c>
      <c r="CH15" s="361"/>
      <c r="CI15" s="361" t="str">
        <f t="shared" si="14"/>
        <v>N/A</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138</v>
      </c>
      <c r="B16" s="469">
        <v>2827</v>
      </c>
      <c r="C16" s="716">
        <v>8</v>
      </c>
      <c r="D16" s="729" t="s">
        <v>177</v>
      </c>
      <c r="E16" s="717" t="s">
        <v>128</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c r="AE16" s="185"/>
      <c r="AF16" s="733"/>
      <c r="AG16" s="185"/>
      <c r="AH16" s="733"/>
      <c r="AI16" s="185"/>
      <c r="AJ16" s="733"/>
      <c r="AK16" s="185"/>
      <c r="AL16" s="733"/>
      <c r="AM16" s="185"/>
      <c r="AN16" s="733"/>
      <c r="AO16" s="185"/>
      <c r="AP16" s="733"/>
      <c r="AQ16" s="185"/>
      <c r="AR16" s="733"/>
      <c r="AS16" s="185"/>
      <c r="AT16" s="733"/>
      <c r="AU16" s="185"/>
      <c r="AV16" s="733"/>
      <c r="AW16" s="185"/>
      <c r="AX16" s="206"/>
      <c r="AY16" s="96"/>
      <c r="AZ16" s="318">
        <v>8</v>
      </c>
      <c r="BA16" s="319" t="s">
        <v>177</v>
      </c>
      <c r="BB16" s="318" t="s">
        <v>128</v>
      </c>
      <c r="BC16" s="684" t="s">
        <v>25</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139</v>
      </c>
      <c r="E17" s="717" t="s">
        <v>128</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185"/>
      <c r="AP17" s="733"/>
      <c r="AQ17" s="185"/>
      <c r="AR17" s="733"/>
      <c r="AS17" s="185"/>
      <c r="AT17" s="733"/>
      <c r="AU17" s="185"/>
      <c r="AV17" s="733"/>
      <c r="AW17" s="185"/>
      <c r="AX17" s="206"/>
      <c r="AY17" s="96"/>
      <c r="AZ17" s="244">
        <v>9</v>
      </c>
      <c r="BA17" s="319" t="s">
        <v>242</v>
      </c>
      <c r="BB17" s="318" t="s">
        <v>128</v>
      </c>
      <c r="BC17" s="684" t="s">
        <v>25</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138</v>
      </c>
      <c r="B18" s="469">
        <v>2828</v>
      </c>
      <c r="C18" s="717">
        <v>10</v>
      </c>
      <c r="D18" s="729" t="s">
        <v>190</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06"/>
      <c r="AY18" s="96"/>
      <c r="AZ18" s="244">
        <v>10</v>
      </c>
      <c r="BA18" s="319" t="s">
        <v>190</v>
      </c>
      <c r="BB18" s="318" t="s">
        <v>128</v>
      </c>
      <c r="BC18" s="684" t="s">
        <v>25</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N/A</v>
      </c>
      <c r="CD18" s="361"/>
      <c r="CE18" s="361" t="str">
        <f t="shared" si="12"/>
        <v>N/A</v>
      </c>
      <c r="CF18" s="361"/>
      <c r="CG18" s="361" t="str">
        <f t="shared" si="13"/>
        <v>N/A</v>
      </c>
      <c r="CH18" s="361"/>
      <c r="CI18" s="361" t="str">
        <f t="shared" si="14"/>
        <v>N/A</v>
      </c>
      <c r="CJ18" s="361"/>
      <c r="CK18" s="361" t="str">
        <f t="shared" si="15"/>
        <v>N/A</v>
      </c>
      <c r="CL18" s="361"/>
      <c r="CM18" s="361" t="str">
        <f t="shared" si="16"/>
        <v>N/A</v>
      </c>
      <c r="CN18" s="763"/>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128</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c r="AG19" s="185"/>
      <c r="AH19" s="732"/>
      <c r="AI19" s="185"/>
      <c r="AJ19" s="732"/>
      <c r="AK19" s="185"/>
      <c r="AL19" s="732"/>
      <c r="AM19" s="185"/>
      <c r="AN19" s="732"/>
      <c r="AO19" s="185"/>
      <c r="AP19" s="732"/>
      <c r="AQ19" s="185"/>
      <c r="AR19" s="732"/>
      <c r="AS19" s="185"/>
      <c r="AT19" s="732"/>
      <c r="AU19" s="185"/>
      <c r="AV19" s="732"/>
      <c r="AW19" s="185"/>
      <c r="AX19" s="206"/>
      <c r="AY19" s="96"/>
      <c r="AZ19" s="244">
        <v>11</v>
      </c>
      <c r="BA19" s="319" t="s">
        <v>243</v>
      </c>
      <c r="BB19" s="318" t="s">
        <v>128</v>
      </c>
      <c r="BC19" s="684" t="s">
        <v>25</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178</v>
      </c>
      <c r="E20" s="718" t="s">
        <v>128</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178</v>
      </c>
      <c r="BB20" s="365" t="s">
        <v>128</v>
      </c>
      <c r="BC20" s="325" t="s">
        <v>25</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131</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229</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189</v>
      </c>
      <c r="D22" s="853" t="s">
        <v>201</v>
      </c>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3"/>
      <c r="AR22" s="270"/>
      <c r="AS22" s="270"/>
      <c r="AT22" s="270"/>
      <c r="AU22" s="270"/>
      <c r="AV22" s="270"/>
      <c r="AW22" s="270"/>
      <c r="AX22" s="270"/>
      <c r="AZ22" s="74" t="s">
        <v>125</v>
      </c>
      <c r="BA22" s="74" t="s">
        <v>126</v>
      </c>
      <c r="BB22" s="74" t="s">
        <v>127</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189</v>
      </c>
      <c r="D23" s="855" t="s">
        <v>23</v>
      </c>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67"/>
      <c r="AS23" s="867"/>
      <c r="AT23" s="867"/>
      <c r="AU23" s="867"/>
      <c r="AV23" s="867"/>
      <c r="AW23" s="270"/>
      <c r="AX23" s="270"/>
      <c r="AZ23" s="244">
        <v>5</v>
      </c>
      <c r="BA23" s="394" t="s">
        <v>211</v>
      </c>
      <c r="BB23" s="318" t="s">
        <v>128</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0</v>
      </c>
      <c r="CB23" s="699"/>
      <c r="CC23" s="699">
        <f>AF13</f>
        <v>0</v>
      </c>
      <c r="CD23" s="699"/>
      <c r="CE23" s="699">
        <f>AH13</f>
        <v>0</v>
      </c>
      <c r="CF23" s="699"/>
      <c r="CG23" s="699">
        <f>AJ13</f>
        <v>0</v>
      </c>
      <c r="CH23" s="699"/>
      <c r="CI23" s="699">
        <f>AL13</f>
        <v>0</v>
      </c>
      <c r="CJ23" s="699"/>
      <c r="CK23" s="699">
        <f>AN13</f>
        <v>0</v>
      </c>
      <c r="CL23" s="699"/>
      <c r="CM23" s="699">
        <f>AP13</f>
        <v>0</v>
      </c>
      <c r="CN23" s="789"/>
      <c r="CO23" s="699">
        <f>AR13</f>
        <v>0</v>
      </c>
      <c r="CP23" s="699"/>
      <c r="CQ23" s="699">
        <f>AT13</f>
        <v>0</v>
      </c>
      <c r="CR23" s="699"/>
      <c r="CS23" s="699">
        <f>AV13</f>
        <v>0</v>
      </c>
      <c r="CT23" s="789"/>
    </row>
    <row r="24" spans="3:98" ht="25.5" customHeight="1">
      <c r="C24" s="285" t="s">
        <v>189</v>
      </c>
      <c r="D24" s="848" t="s">
        <v>268</v>
      </c>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412"/>
      <c r="AZ24" s="702">
        <v>13</v>
      </c>
      <c r="BA24" s="703" t="s">
        <v>254</v>
      </c>
      <c r="BB24" s="318" t="s">
        <v>128</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0</v>
      </c>
      <c r="CF24" s="790"/>
      <c r="CG24" s="790">
        <f>AJ11+AJ12</f>
        <v>0</v>
      </c>
      <c r="CH24" s="790"/>
      <c r="CI24" s="790">
        <f>AL11+AL12</f>
        <v>0</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189</v>
      </c>
      <c r="D25" s="844" t="s">
        <v>307</v>
      </c>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270"/>
      <c r="AS25" s="270"/>
      <c r="AT25" s="270"/>
      <c r="AU25" s="270"/>
      <c r="AV25" s="270"/>
      <c r="AW25" s="270"/>
      <c r="AX25" s="270"/>
      <c r="AZ25" s="479" t="s">
        <v>225</v>
      </c>
      <c r="BA25" s="703" t="s">
        <v>258</v>
      </c>
      <c r="BB25" s="318" t="s">
        <v>128</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255</v>
      </c>
      <c r="BB26" s="318" t="s">
        <v>128</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0</v>
      </c>
      <c r="CB26" s="470"/>
      <c r="CC26" s="470">
        <f>(AF14+AF15+AF16+AF18+AF20)</f>
        <v>0</v>
      </c>
      <c r="CD26" s="470"/>
      <c r="CE26" s="470">
        <f>(AH14+AH15+AH16+AH18+AH20)</f>
        <v>0</v>
      </c>
      <c r="CF26" s="470"/>
      <c r="CG26" s="470">
        <f>(AJ14+AJ15+AJ16+AJ18+AJ20)</f>
        <v>0</v>
      </c>
      <c r="CH26" s="470"/>
      <c r="CI26" s="470">
        <f>(AL14+AL15+AL16+AL18+AL20)</f>
        <v>0</v>
      </c>
      <c r="CJ26" s="470"/>
      <c r="CK26" s="470">
        <f>(AN14+AN15+AN16+AN18+AN20)</f>
        <v>0</v>
      </c>
      <c r="CL26" s="470"/>
      <c r="CM26" s="470">
        <f>(AP14+AP15+AP16+AP18+AP20)</f>
        <v>0</v>
      </c>
      <c r="CN26" s="361"/>
      <c r="CO26" s="470">
        <f>(AR14+AR15+AR16+AR18+AR20)</f>
        <v>0</v>
      </c>
      <c r="CP26" s="470"/>
      <c r="CQ26" s="470">
        <f>(AT14+AT15+AT16+AT18+AT20)</f>
        <v>0</v>
      </c>
      <c r="CR26" s="470"/>
      <c r="CS26" s="470">
        <f>(AV14+AV15+AV16+AV18+AV20)</f>
        <v>0</v>
      </c>
      <c r="CT26" s="361"/>
    </row>
    <row r="27" spans="2:225" ht="17.25" customHeight="1">
      <c r="B27" s="415">
        <v>1</v>
      </c>
      <c r="C27" s="85" t="s">
        <v>132</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225</v>
      </c>
      <c r="BA27" s="703" t="s">
        <v>256</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N/A</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N/A</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133</v>
      </c>
      <c r="D29" s="840" t="s">
        <v>134</v>
      </c>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1"/>
      <c r="AR29" s="841"/>
      <c r="AS29" s="841"/>
      <c r="AT29" s="841"/>
      <c r="AU29" s="841"/>
      <c r="AV29" s="841"/>
      <c r="AW29" s="841"/>
      <c r="AX29" s="843"/>
      <c r="AY29" s="97"/>
      <c r="AZ29" s="702">
        <v>15</v>
      </c>
      <c r="BA29" s="703" t="s">
        <v>231</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24.75" customHeight="1">
      <c r="C30" s="90"/>
      <c r="D30" s="884"/>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5"/>
      <c r="AU30" s="885"/>
      <c r="AV30" s="885"/>
      <c r="AW30" s="885"/>
      <c r="AX30" s="886"/>
      <c r="AY30" s="97"/>
      <c r="AZ30" s="705" t="s">
        <v>225</v>
      </c>
      <c r="BA30" s="707" t="s">
        <v>257</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81"/>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2"/>
      <c r="AO31" s="882"/>
      <c r="AP31" s="882"/>
      <c r="AQ31" s="882"/>
      <c r="AR31" s="882"/>
      <c r="AS31" s="882"/>
      <c r="AT31" s="882"/>
      <c r="AU31" s="882"/>
      <c r="AV31" s="882"/>
      <c r="AW31" s="882"/>
      <c r="AX31" s="883"/>
      <c r="AY31" s="97"/>
      <c r="AZ31" s="418" t="s">
        <v>213</v>
      </c>
      <c r="BA31" s="518" t="s">
        <v>214</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81"/>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882"/>
      <c r="AT32" s="882"/>
      <c r="AU32" s="882"/>
      <c r="AV32" s="882"/>
      <c r="AW32" s="882"/>
      <c r="AX32" s="883"/>
      <c r="AY32" s="97"/>
      <c r="AZ32" s="418" t="s">
        <v>215</v>
      </c>
      <c r="BA32" s="518" t="s">
        <v>216</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81"/>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2"/>
      <c r="AO33" s="882"/>
      <c r="AP33" s="882"/>
      <c r="AQ33" s="882"/>
      <c r="AR33" s="882"/>
      <c r="AS33" s="882"/>
      <c r="AT33" s="882"/>
      <c r="AU33" s="882"/>
      <c r="AV33" s="882"/>
      <c r="AW33" s="882"/>
      <c r="AX33" s="883"/>
      <c r="AY33" s="97"/>
      <c r="AZ33" s="420" t="s">
        <v>217</v>
      </c>
      <c r="BA33" s="518" t="s">
        <v>218</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81"/>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2"/>
      <c r="AO34" s="882"/>
      <c r="AP34" s="882"/>
      <c r="AQ34" s="882"/>
      <c r="AR34" s="882"/>
      <c r="AS34" s="882"/>
      <c r="AT34" s="882"/>
      <c r="AU34" s="882"/>
      <c r="AV34" s="882"/>
      <c r="AW34" s="882"/>
      <c r="AX34" s="883"/>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81"/>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c r="AY35" s="97"/>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81"/>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c r="AY36" s="97"/>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81"/>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2"/>
      <c r="AO37" s="882"/>
      <c r="AP37" s="882"/>
      <c r="AQ37" s="882"/>
      <c r="AR37" s="882"/>
      <c r="AS37" s="882"/>
      <c r="AT37" s="882"/>
      <c r="AU37" s="882"/>
      <c r="AV37" s="882"/>
      <c r="AW37" s="882"/>
      <c r="AX37" s="883"/>
      <c r="AY37" s="97"/>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81"/>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2"/>
      <c r="AX38" s="883"/>
      <c r="AY38" s="97"/>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81"/>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2"/>
      <c r="AX39" s="883"/>
      <c r="AY39" s="97"/>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81"/>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2"/>
      <c r="AX40" s="883"/>
      <c r="AY40" s="97"/>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81"/>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2"/>
      <c r="AX41" s="883"/>
      <c r="AY41" s="97"/>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81"/>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s="97"/>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81"/>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c r="AY43" s="97"/>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81"/>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c r="AF44" s="882"/>
      <c r="AG44" s="882"/>
      <c r="AH44" s="882"/>
      <c r="AI44" s="882"/>
      <c r="AJ44" s="882"/>
      <c r="AK44" s="882"/>
      <c r="AL44" s="882"/>
      <c r="AM44" s="882"/>
      <c r="AN44" s="882"/>
      <c r="AO44" s="882"/>
      <c r="AP44" s="882"/>
      <c r="AQ44" s="882"/>
      <c r="AR44" s="882"/>
      <c r="AS44" s="882"/>
      <c r="AT44" s="882"/>
      <c r="AU44" s="882"/>
      <c r="AV44" s="882"/>
      <c r="AW44" s="882"/>
      <c r="AX44" s="883"/>
      <c r="AY44" s="97"/>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81"/>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2"/>
      <c r="AX45" s="883"/>
      <c r="AY45" s="97"/>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81"/>
      <c r="E46" s="882"/>
      <c r="F46" s="882"/>
      <c r="G46" s="882"/>
      <c r="H46" s="882"/>
      <c r="I46" s="882"/>
      <c r="J46" s="882"/>
      <c r="K46" s="882"/>
      <c r="L46" s="882"/>
      <c r="M46" s="882"/>
      <c r="N46" s="882"/>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2"/>
      <c r="AO46" s="882"/>
      <c r="AP46" s="882"/>
      <c r="AQ46" s="882"/>
      <c r="AR46" s="882"/>
      <c r="AS46" s="882"/>
      <c r="AT46" s="882"/>
      <c r="AU46" s="882"/>
      <c r="AV46" s="882"/>
      <c r="AW46" s="882"/>
      <c r="AX46" s="883"/>
      <c r="AY46" s="97"/>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81"/>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2"/>
      <c r="AP47" s="882"/>
      <c r="AQ47" s="882"/>
      <c r="AR47" s="882"/>
      <c r="AS47" s="882"/>
      <c r="AT47" s="882"/>
      <c r="AU47" s="882"/>
      <c r="AV47" s="882"/>
      <c r="AW47" s="882"/>
      <c r="AX47" s="883"/>
      <c r="AY47" s="97"/>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81"/>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c r="AD48" s="882"/>
      <c r="AE48" s="882"/>
      <c r="AF48" s="882"/>
      <c r="AG48" s="882"/>
      <c r="AH48" s="882"/>
      <c r="AI48" s="882"/>
      <c r="AJ48" s="882"/>
      <c r="AK48" s="882"/>
      <c r="AL48" s="882"/>
      <c r="AM48" s="882"/>
      <c r="AN48" s="882"/>
      <c r="AO48" s="882"/>
      <c r="AP48" s="882"/>
      <c r="AQ48" s="882"/>
      <c r="AR48" s="882"/>
      <c r="AS48" s="882"/>
      <c r="AT48" s="882"/>
      <c r="AU48" s="882"/>
      <c r="AV48" s="882"/>
      <c r="AW48" s="882"/>
      <c r="AX48" s="883"/>
      <c r="AY48" s="97"/>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81"/>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s="97"/>
      <c r="AZ49" s="873"/>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81"/>
      <c r="E50" s="882"/>
      <c r="F50" s="882"/>
      <c r="G50" s="882"/>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c r="AY50" s="97"/>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87"/>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8"/>
      <c r="AS51" s="888"/>
      <c r="AT51" s="888"/>
      <c r="AU51" s="888"/>
      <c r="AV51" s="888"/>
      <c r="AW51" s="888"/>
      <c r="AX51" s="889"/>
      <c r="AY51" s="97"/>
      <c r="AZ51" s="873"/>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97"/>
      <c r="AZ52" s="872"/>
      <c r="BA52" s="872"/>
      <c r="BB52" s="872"/>
      <c r="BC52" s="872"/>
      <c r="BD52" s="872"/>
      <c r="BE52" s="872"/>
      <c r="BF52" s="872"/>
      <c r="BG52" s="872"/>
      <c r="BH52" s="872"/>
      <c r="BI52" s="872"/>
      <c r="BJ52" s="872"/>
      <c r="BK52" s="872"/>
      <c r="BL52" s="872"/>
      <c r="BM52" s="872"/>
      <c r="BN52" s="872"/>
      <c r="BO52" s="872"/>
      <c r="BP52" s="872"/>
      <c r="BQ52" s="872"/>
      <c r="BR52" s="872"/>
      <c r="BS52" s="872"/>
      <c r="BT52" s="872"/>
      <c r="BU52" s="872"/>
      <c r="BV52" s="872"/>
      <c r="BW52" s="872"/>
      <c r="BX52" s="872"/>
      <c r="BY52" s="872"/>
      <c r="BZ52" s="872"/>
      <c r="CA52" s="872"/>
      <c r="CB52" s="872"/>
      <c r="CC52" s="872"/>
      <c r="CD52" s="872"/>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AZ52:CD52"/>
    <mergeCell ref="AZ48:CD48"/>
    <mergeCell ref="AZ49:CD49"/>
    <mergeCell ref="AZ50:CD50"/>
    <mergeCell ref="AZ51:CD51"/>
    <mergeCell ref="BW4:BX4"/>
    <mergeCell ref="AZ47:CD47"/>
    <mergeCell ref="AZ35:CD35"/>
    <mergeCell ref="AZ41:CD41"/>
    <mergeCell ref="AZ45:CD45"/>
    <mergeCell ref="AZ36:CD36"/>
    <mergeCell ref="AZ37:CD37"/>
    <mergeCell ref="AZ38:CD38"/>
    <mergeCell ref="AZ39:CD39"/>
    <mergeCell ref="AZ40:CD40"/>
    <mergeCell ref="AZ46:CD46"/>
    <mergeCell ref="AZ42:CD42"/>
    <mergeCell ref="AZ43:CD43"/>
    <mergeCell ref="AZ44:CD44"/>
    <mergeCell ref="D43:AX43"/>
    <mergeCell ref="D42:AX42"/>
    <mergeCell ref="D46:AX46"/>
    <mergeCell ref="D41:AX41"/>
    <mergeCell ref="D45:AX45"/>
    <mergeCell ref="D47:AX47"/>
    <mergeCell ref="D51:AX51"/>
    <mergeCell ref="D50:AX50"/>
    <mergeCell ref="D49:AX49"/>
    <mergeCell ref="D48:AX48"/>
    <mergeCell ref="D44:AX44"/>
    <mergeCell ref="D52:AX52"/>
    <mergeCell ref="D22:AQ22"/>
    <mergeCell ref="D40:AX40"/>
    <mergeCell ref="D39:AX39"/>
    <mergeCell ref="D38:AX38"/>
    <mergeCell ref="D25:AQ25"/>
    <mergeCell ref="D29:AX29"/>
    <mergeCell ref="D30:AX30"/>
    <mergeCell ref="D37:AX37"/>
    <mergeCell ref="C4:AQ4"/>
    <mergeCell ref="C1:E1"/>
    <mergeCell ref="D36:AX36"/>
    <mergeCell ref="D34:AX34"/>
    <mergeCell ref="D33:AX33"/>
    <mergeCell ref="D32:AX32"/>
    <mergeCell ref="D31:AX31"/>
    <mergeCell ref="D35:AX35"/>
    <mergeCell ref="D23:AV23"/>
    <mergeCell ref="D24:AX24"/>
  </mergeCells>
  <conditionalFormatting sqref="F18 F16">
    <cfRule type="cellIs" priority="75" dxfId="0" operator="lessThan" stopIfTrue="1">
      <formula>F17</formula>
    </cfRule>
  </conditionalFormatting>
  <conditionalFormatting sqref="F13">
    <cfRule type="cellIs" priority="76" dxfId="0" operator="lessThan" stopIfTrue="1">
      <formula>F11+F12-(0.01*(F11+F12))</formula>
    </cfRule>
    <cfRule type="cellIs" priority="77" dxfId="0" operator="lessThan" stopIfTrue="1">
      <formula>F14+F15+F16+F18+F20-(0.01*(F14+F15+F16+F18+F20))</formula>
    </cfRule>
  </conditionalFormatting>
  <conditionalFormatting sqref="H18 H16">
    <cfRule type="cellIs" priority="72" dxfId="0" operator="lessThan" stopIfTrue="1">
      <formula>H17</formula>
    </cfRule>
  </conditionalFormatting>
  <conditionalFormatting sqref="H13">
    <cfRule type="cellIs" priority="73" dxfId="0" operator="lessThan" stopIfTrue="1">
      <formula>H11+H12-(0.01*(H11+H12))</formula>
    </cfRule>
    <cfRule type="cellIs" priority="74" dxfId="0" operator="lessThan" stopIfTrue="1">
      <formula>H14+H15+H16+H18+H20-(0.01*(H14+H15+H16+H18+H20))</formula>
    </cfRule>
  </conditionalFormatting>
  <conditionalFormatting sqref="J18 J16">
    <cfRule type="cellIs" priority="69" dxfId="0" operator="lessThan" stopIfTrue="1">
      <formula>J17</formula>
    </cfRule>
  </conditionalFormatting>
  <conditionalFormatting sqref="J13">
    <cfRule type="cellIs" priority="70" dxfId="0" operator="lessThan" stopIfTrue="1">
      <formula>J11+J12-(0.01*(J11+J12))</formula>
    </cfRule>
    <cfRule type="cellIs" priority="71" dxfId="0" operator="lessThan" stopIfTrue="1">
      <formula>J14+J15+J16+J18+J20-(0.01*(J14+J15+J16+J18+J20))</formula>
    </cfRule>
  </conditionalFormatting>
  <conditionalFormatting sqref="L18 L16">
    <cfRule type="cellIs" priority="66" dxfId="0" operator="lessThan" stopIfTrue="1">
      <formula>L17</formula>
    </cfRule>
  </conditionalFormatting>
  <conditionalFormatting sqref="L13">
    <cfRule type="cellIs" priority="67" dxfId="0" operator="lessThan" stopIfTrue="1">
      <formula>L11+L12-(0.01*(L11+L12))</formula>
    </cfRule>
    <cfRule type="cellIs" priority="68" dxfId="0" operator="lessThan" stopIfTrue="1">
      <formula>L14+L15+L16+L18+L20-(0.01*(L14+L15+L16+L18+L20))</formula>
    </cfRule>
  </conditionalFormatting>
  <conditionalFormatting sqref="N18 N16">
    <cfRule type="cellIs" priority="63" dxfId="0" operator="lessThan" stopIfTrue="1">
      <formula>N17</formula>
    </cfRule>
  </conditionalFormatting>
  <conditionalFormatting sqref="N13">
    <cfRule type="cellIs" priority="64" dxfId="0" operator="lessThan" stopIfTrue="1">
      <formula>N11+N12-(0.01*(N11+N12))</formula>
    </cfRule>
    <cfRule type="cellIs" priority="65" dxfId="0" operator="lessThan" stopIfTrue="1">
      <formula>N14+N15+N16+N18+N20-(0.01*(N14+N15+N16+N18+N20))</formula>
    </cfRule>
  </conditionalFormatting>
  <conditionalFormatting sqref="P18 P16">
    <cfRule type="cellIs" priority="60" dxfId="0" operator="lessThan" stopIfTrue="1">
      <formula>P17</formula>
    </cfRule>
  </conditionalFormatting>
  <conditionalFormatting sqref="P13">
    <cfRule type="cellIs" priority="61" dxfId="0" operator="lessThan" stopIfTrue="1">
      <formula>P11+P12-(0.01*(P11+P12))</formula>
    </cfRule>
    <cfRule type="cellIs" priority="62" dxfId="0" operator="lessThan" stopIfTrue="1">
      <formula>P14+P15+P16+P18+P20-(0.01*(P14+P15+P16+P18+P20))</formula>
    </cfRule>
  </conditionalFormatting>
  <conditionalFormatting sqref="R18 R16">
    <cfRule type="cellIs" priority="57" dxfId="0" operator="lessThan" stopIfTrue="1">
      <formula>R17</formula>
    </cfRule>
  </conditionalFormatting>
  <conditionalFormatting sqref="R13">
    <cfRule type="cellIs" priority="58" dxfId="0" operator="lessThan" stopIfTrue="1">
      <formula>R11+R12-(0.01*(R11+R12))</formula>
    </cfRule>
    <cfRule type="cellIs" priority="59" dxfId="0" operator="lessThan" stopIfTrue="1">
      <formula>R14+R15+R16+R18+R20-(0.01*(R14+R15+R16+R18+R20))</formula>
    </cfRule>
  </conditionalFormatting>
  <conditionalFormatting sqref="T18 T16">
    <cfRule type="cellIs" priority="54" dxfId="0" operator="lessThan" stopIfTrue="1">
      <formula>T17</formula>
    </cfRule>
  </conditionalFormatting>
  <conditionalFormatting sqref="T13">
    <cfRule type="cellIs" priority="55" dxfId="0" operator="lessThan" stopIfTrue="1">
      <formula>T11+T12-(0.01*(T11+T12))</formula>
    </cfRule>
    <cfRule type="cellIs" priority="56" dxfId="0" operator="lessThan" stopIfTrue="1">
      <formula>T14+T15+T16+T18+T20-(0.01*(T14+T15+T16+T18+T20))</formula>
    </cfRule>
  </conditionalFormatting>
  <conditionalFormatting sqref="V13">
    <cfRule type="cellIs" priority="52" dxfId="0" operator="lessThan" stopIfTrue="1">
      <formula>V11+V12-(0.01*(V11+V12))</formula>
    </cfRule>
    <cfRule type="cellIs" priority="53" dxfId="0" operator="lessThan" stopIfTrue="1">
      <formula>V14+V15+V16+V18+V20-(0.01*(V14+V15+V16+V18+V20))</formula>
    </cfRule>
  </conditionalFormatting>
  <conditionalFormatting sqref="X18 X16">
    <cfRule type="cellIs" priority="49" dxfId="0" operator="lessThan" stopIfTrue="1">
      <formula>X17</formula>
    </cfRule>
  </conditionalFormatting>
  <conditionalFormatting sqref="X13">
    <cfRule type="cellIs" priority="50" dxfId="0" operator="lessThan" stopIfTrue="1">
      <formula>X11+X12-(0.01*(X11+X12))</formula>
    </cfRule>
    <cfRule type="cellIs" priority="51" dxfId="0" operator="lessThan" stopIfTrue="1">
      <formula>X14+X15+X16+X18+X20-(0.01*(X14+X15+X16+X18+X20))</formula>
    </cfRule>
  </conditionalFormatting>
  <conditionalFormatting sqref="Z18 Z16">
    <cfRule type="cellIs" priority="46" dxfId="0" operator="lessThan" stopIfTrue="1">
      <formula>Z17</formula>
    </cfRule>
  </conditionalFormatting>
  <conditionalFormatting sqref="Z13">
    <cfRule type="cellIs" priority="47" dxfId="0" operator="lessThan" stopIfTrue="1">
      <formula>Z11+Z12-(0.01*(Z11+Z12))</formula>
    </cfRule>
    <cfRule type="cellIs" priority="48" dxfId="0" operator="lessThan" stopIfTrue="1">
      <formula>Z14+Z15+Z16+Z18+Z20-(0.01*(Z14+Z15+Z16+Z18+Z20))</formula>
    </cfRule>
  </conditionalFormatting>
  <conditionalFormatting sqref="AB18 AB16">
    <cfRule type="cellIs" priority="43" dxfId="0" operator="lessThan" stopIfTrue="1">
      <formula>AB17</formula>
    </cfRule>
  </conditionalFormatting>
  <conditionalFormatting sqref="AB13">
    <cfRule type="cellIs" priority="44" dxfId="0" operator="lessThan" stopIfTrue="1">
      <formula>AB11+AB12-(0.01*(AB11+AB12))</formula>
    </cfRule>
    <cfRule type="cellIs" priority="45" dxfId="0" operator="lessThan" stopIfTrue="1">
      <formula>AB14+AB15+AB16+AB18+AB20-(0.01*(AB14+AB15+AB16+AB18+AB20))</formula>
    </cfRule>
  </conditionalFormatting>
  <conditionalFormatting sqref="AD18 AD16">
    <cfRule type="cellIs" priority="40" dxfId="0" operator="lessThan" stopIfTrue="1">
      <formula>AD17</formula>
    </cfRule>
  </conditionalFormatting>
  <conditionalFormatting sqref="AD13">
    <cfRule type="cellIs" priority="41" dxfId="0" operator="lessThan" stopIfTrue="1">
      <formula>AD11+AD12-(0.01*(AD11+AD12))</formula>
    </cfRule>
    <cfRule type="cellIs" priority="42" dxfId="0" operator="lessThan" stopIfTrue="1">
      <formula>AD14+AD15+AD16+AD18+AD20-(0.01*(AD14+AD15+AD16+AD18+AD20))</formula>
    </cfRule>
  </conditionalFormatting>
  <conditionalFormatting sqref="AF18 AF16">
    <cfRule type="cellIs" priority="37" dxfId="0" operator="lessThan" stopIfTrue="1">
      <formula>AF17</formula>
    </cfRule>
  </conditionalFormatting>
  <conditionalFormatting sqref="AF13">
    <cfRule type="cellIs" priority="38" dxfId="0" operator="lessThan" stopIfTrue="1">
      <formula>AF11+AF12-(0.01*(AF11+AF12))</formula>
    </cfRule>
    <cfRule type="cellIs" priority="39" dxfId="0" operator="lessThan" stopIfTrue="1">
      <formula>AF14+AF15+AF16+AF18+AF20-(0.01*(AF14+AF15+AF16+AF18+AF20))</formula>
    </cfRule>
  </conditionalFormatting>
  <conditionalFormatting sqref="AH18 AH16">
    <cfRule type="cellIs" priority="34" dxfId="0" operator="lessThan" stopIfTrue="1">
      <formula>AH17</formula>
    </cfRule>
  </conditionalFormatting>
  <conditionalFormatting sqref="AH13">
    <cfRule type="cellIs" priority="35" dxfId="0" operator="lessThan" stopIfTrue="1">
      <formula>AH11+AH12-(0.01*(AH11+AH12))</formula>
    </cfRule>
    <cfRule type="cellIs" priority="36" dxfId="0" operator="lessThan" stopIfTrue="1">
      <formula>AH14+AH15+AH16+AH18+AH20-(0.01*(AH14+AH15+AH16+AH18+AH20))</formula>
    </cfRule>
  </conditionalFormatting>
  <conditionalFormatting sqref="AJ18 AJ16">
    <cfRule type="cellIs" priority="31" dxfId="0" operator="lessThan" stopIfTrue="1">
      <formula>AJ17</formula>
    </cfRule>
  </conditionalFormatting>
  <conditionalFormatting sqref="AJ13">
    <cfRule type="cellIs" priority="32" dxfId="0" operator="lessThan" stopIfTrue="1">
      <formula>AJ11+AJ12-(0.01*(AJ11+AJ12))</formula>
    </cfRule>
    <cfRule type="cellIs" priority="33" dxfId="0" operator="lessThan" stopIfTrue="1">
      <formula>AJ14+AJ15+AJ16+AJ18+AJ20-(0.01*(AJ14+AJ15+AJ16+AJ18+AJ20))</formula>
    </cfRule>
  </conditionalFormatting>
  <conditionalFormatting sqref="AL18 AL16">
    <cfRule type="cellIs" priority="28" dxfId="0" operator="lessThan" stopIfTrue="1">
      <formula>AL17</formula>
    </cfRule>
  </conditionalFormatting>
  <conditionalFormatting sqref="AL13">
    <cfRule type="cellIs" priority="29" dxfId="0" operator="lessThan" stopIfTrue="1">
      <formula>AL11+AL12-(0.01*(AL11+AL12))</formula>
    </cfRule>
    <cfRule type="cellIs" priority="30" dxfId="0" operator="lessThan" stopIfTrue="1">
      <formula>AL14+AL15+AL16+AL18+AL20-(0.01*(AL14+AL15+AL16+AL18+AL20))</formula>
    </cfRule>
  </conditionalFormatting>
  <conditionalFormatting sqref="AN18 AN16">
    <cfRule type="cellIs" priority="25" dxfId="0" operator="lessThan" stopIfTrue="1">
      <formula>AN17</formula>
    </cfRule>
  </conditionalFormatting>
  <conditionalFormatting sqref="AN13">
    <cfRule type="cellIs" priority="26" dxfId="0" operator="lessThan" stopIfTrue="1">
      <formula>AN11+AN12-(0.01*(AN11+AN12))</formula>
    </cfRule>
    <cfRule type="cellIs" priority="27" dxfId="0" operator="lessThan" stopIfTrue="1">
      <formula>AN14+AN15+AN16+AN18+AN20-(0.01*(AN14+AN15+AN16+AN18+AN20))</formula>
    </cfRule>
  </conditionalFormatting>
  <conditionalFormatting sqref="AP18 AP16">
    <cfRule type="cellIs" priority="22" dxfId="0" operator="lessThan" stopIfTrue="1">
      <formula>AP17</formula>
    </cfRule>
  </conditionalFormatting>
  <conditionalFormatting sqref="AP13">
    <cfRule type="cellIs" priority="23" dxfId="0" operator="lessThan" stopIfTrue="1">
      <formula>AP11+AP12-(0.01*(AP11+AP12))</formula>
    </cfRule>
    <cfRule type="cellIs" priority="24" dxfId="0" operator="lessThan" stopIfTrue="1">
      <formula>AP14+AP15+AP16+AP18+AP20-(0.01*(AP14+AP15+AP16+AP18+AP20))</formula>
    </cfRule>
  </conditionalFormatting>
  <conditionalFormatting sqref="AR18 AR16">
    <cfRule type="cellIs" priority="19" dxfId="0" operator="lessThan" stopIfTrue="1">
      <formula>AR17</formula>
    </cfRule>
  </conditionalFormatting>
  <conditionalFormatting sqref="AR13">
    <cfRule type="cellIs" priority="20" dxfId="0" operator="lessThan" stopIfTrue="1">
      <formula>AR11+AR12-(0.01*(AR11+AR12))</formula>
    </cfRule>
    <cfRule type="cellIs" priority="21" dxfId="0" operator="lessThan" stopIfTrue="1">
      <formula>AR14+AR15+AR16+AR18+AR20-(0.01*(AR14+AR15+AR16+AR18+AR20))</formula>
    </cfRule>
  </conditionalFormatting>
  <conditionalFormatting sqref="AT18 AT16">
    <cfRule type="cellIs" priority="16" dxfId="0" operator="lessThan" stopIfTrue="1">
      <formula>AT17</formula>
    </cfRule>
  </conditionalFormatting>
  <conditionalFormatting sqref="AT13">
    <cfRule type="cellIs" priority="17" dxfId="0" operator="lessThan" stopIfTrue="1">
      <formula>AT11+AT12-(0.01*(AT11+AT12))</formula>
    </cfRule>
    <cfRule type="cellIs" priority="18" dxfId="0" operator="lessThan" stopIfTrue="1">
      <formula>AT14+AT15+AT16+AT18+AT20-(0.01*(AT14+AT15+AT16+AT18+AT20))</formula>
    </cfRule>
  </conditionalFormatting>
  <conditionalFormatting sqref="AV18 AV16">
    <cfRule type="cellIs" priority="13" dxfId="0" operator="lessThan" stopIfTrue="1">
      <formula>AV17</formula>
    </cfRule>
  </conditionalFormatting>
  <conditionalFormatting sqref="AV13">
    <cfRule type="cellIs" priority="14" dxfId="0" operator="lessThan" stopIfTrue="1">
      <formula>AV11+AV12-(0.01*(AV11+AV12))</formula>
    </cfRule>
    <cfRule type="cellIs" priority="15" dxfId="0" operator="lessThan" stopIfTrue="1">
      <formula>AV14+AV15+AV16+AV18+AV20-(0.01*(AV14+AV15+AV16+AV18+AV20))</formula>
    </cfRule>
  </conditionalFormatting>
  <conditionalFormatting sqref="V18 V16">
    <cfRule type="cellIs" priority="12"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workbookViewId="0" topLeftCell="C1">
      <selection activeCell="C1" sqref="C1"/>
    </sheetView>
  </sheetViews>
  <sheetFormatPr defaultColWidth="9.140625" defaultRowHeight="12.75"/>
  <cols>
    <col min="1" max="1" width="0" style="64" hidden="1" customWidth="1"/>
    <col min="2" max="2" width="1.421875" style="64" hidden="1" customWidth="1"/>
    <col min="5" max="5" width="32.421875" style="0" customWidth="1"/>
  </cols>
  <sheetData>
    <row r="1" spans="3:15" ht="15">
      <c r="C1" s="105" t="s">
        <v>85</v>
      </c>
      <c r="D1" s="106"/>
      <c r="E1" s="106"/>
      <c r="F1" s="106"/>
      <c r="G1" s="107"/>
      <c r="H1" s="107"/>
      <c r="I1" s="107"/>
      <c r="J1" s="107"/>
      <c r="K1" s="108"/>
      <c r="L1" s="108"/>
      <c r="M1" s="107"/>
      <c r="N1" s="107"/>
      <c r="O1" s="107"/>
    </row>
    <row r="2" spans="3:15" ht="12.75">
      <c r="C2" s="64"/>
      <c r="D2" s="109"/>
      <c r="E2" s="109"/>
      <c r="F2" s="109"/>
      <c r="G2" s="66"/>
      <c r="H2" s="2"/>
      <c r="I2" s="65"/>
      <c r="J2" s="77"/>
      <c r="K2" s="77"/>
      <c r="L2" s="64"/>
      <c r="M2" s="66"/>
      <c r="N2" s="66"/>
      <c r="O2" s="66"/>
    </row>
    <row r="3" spans="1:15" s="11" customFormat="1" ht="17.25" customHeight="1">
      <c r="A3" s="68"/>
      <c r="B3" s="68"/>
      <c r="C3" s="67" t="s">
        <v>123</v>
      </c>
      <c r="D3" s="67"/>
      <c r="E3" s="93"/>
      <c r="F3" s="70"/>
      <c r="G3" s="110"/>
      <c r="H3" s="67" t="s">
        <v>124</v>
      </c>
      <c r="I3" s="93"/>
      <c r="J3" s="93"/>
      <c r="K3" s="70"/>
      <c r="L3" s="254"/>
      <c r="M3" s="70"/>
      <c r="N3" s="69"/>
      <c r="O3" s="70"/>
    </row>
    <row r="4" spans="1:15" s="11" customFormat="1" ht="10.5" customHeight="1">
      <c r="A4" s="68"/>
      <c r="B4" s="68"/>
      <c r="C4" s="851"/>
      <c r="D4" s="851"/>
      <c r="E4" s="851"/>
      <c r="F4" s="851"/>
      <c r="G4" s="851"/>
      <c r="H4" s="851"/>
      <c r="I4" s="851"/>
      <c r="J4" s="851"/>
      <c r="K4" s="851"/>
      <c r="L4" s="851"/>
      <c r="M4" s="851"/>
      <c r="N4" s="851"/>
      <c r="O4" s="851"/>
    </row>
    <row r="5" spans="3:16" ht="12.75">
      <c r="C5" s="111"/>
      <c r="D5" s="579"/>
      <c r="E5" s="112"/>
      <c r="F5" s="112"/>
      <c r="G5" s="66"/>
      <c r="H5" s="66"/>
      <c r="I5" s="66"/>
      <c r="J5" s="64"/>
      <c r="K5" s="64"/>
      <c r="L5" s="64"/>
      <c r="M5" s="66"/>
      <c r="N5" s="66"/>
      <c r="O5" s="66"/>
      <c r="P5" s="113"/>
    </row>
    <row r="6" spans="3:16" ht="18.75" customHeight="1">
      <c r="C6" s="890" t="s">
        <v>73</v>
      </c>
      <c r="D6" s="890"/>
      <c r="E6" s="890"/>
      <c r="F6" s="890"/>
      <c r="G6" s="890"/>
      <c r="H6" s="890"/>
      <c r="I6" s="890"/>
      <c r="J6" s="890"/>
      <c r="K6" s="890"/>
      <c r="L6" s="890"/>
      <c r="M6" s="890"/>
      <c r="N6" s="890"/>
      <c r="O6" s="890"/>
      <c r="P6" s="113"/>
    </row>
    <row r="7" spans="3:16" ht="12.75">
      <c r="C7" s="64"/>
      <c r="D7" s="77"/>
      <c r="E7" s="77"/>
      <c r="F7" s="77"/>
      <c r="G7" s="77"/>
      <c r="H7" s="77"/>
      <c r="I7" s="77"/>
      <c r="J7" s="77"/>
      <c r="K7" s="77"/>
      <c r="L7" s="77"/>
      <c r="M7" s="77"/>
      <c r="N7" s="77"/>
      <c r="O7" s="77"/>
      <c r="P7" s="2"/>
    </row>
    <row r="8" spans="3:26" ht="16.5" customHeight="1">
      <c r="C8" s="891" t="s">
        <v>44</v>
      </c>
      <c r="D8" s="891"/>
      <c r="E8" s="891"/>
      <c r="F8" s="891"/>
      <c r="G8" s="891"/>
      <c r="H8" s="891"/>
      <c r="I8" s="891"/>
      <c r="J8" s="891"/>
      <c r="K8" s="891"/>
      <c r="L8" s="891"/>
      <c r="M8" s="891"/>
      <c r="N8" s="891"/>
      <c r="O8" s="891"/>
      <c r="P8" s="114"/>
      <c r="Q8" s="94"/>
      <c r="R8" s="94"/>
      <c r="S8" s="94"/>
      <c r="T8" s="94"/>
      <c r="U8" s="94"/>
      <c r="V8" s="94"/>
      <c r="W8" s="94"/>
      <c r="X8" s="94"/>
      <c r="Y8" s="94"/>
      <c r="Z8" s="2"/>
    </row>
    <row r="9" spans="3:15" ht="16.5" customHeight="1">
      <c r="C9" s="892"/>
      <c r="D9" s="892"/>
      <c r="E9" s="892"/>
      <c r="F9" s="892"/>
      <c r="G9" s="892"/>
      <c r="H9" s="892"/>
      <c r="I9" s="892"/>
      <c r="J9" s="892"/>
      <c r="K9" s="892"/>
      <c r="L9" s="892"/>
      <c r="M9" s="892"/>
      <c r="N9" s="892"/>
      <c r="O9" s="892"/>
    </row>
    <row r="10" spans="3:15" ht="16.5" customHeight="1">
      <c r="C10" s="896" t="s">
        <v>41</v>
      </c>
      <c r="D10" s="896"/>
      <c r="E10" s="896"/>
      <c r="F10" s="896"/>
      <c r="G10" s="896"/>
      <c r="H10" s="896"/>
      <c r="I10" s="896"/>
      <c r="J10" s="896"/>
      <c r="K10" s="896"/>
      <c r="L10" s="896"/>
      <c r="M10" s="896"/>
      <c r="N10" s="896"/>
      <c r="O10" s="896"/>
    </row>
    <row r="11" spans="3:15" ht="16.5" customHeight="1">
      <c r="C11" s="897"/>
      <c r="D11" s="897"/>
      <c r="E11" s="897"/>
      <c r="F11" s="897"/>
      <c r="G11" s="897"/>
      <c r="H11" s="897"/>
      <c r="I11" s="897"/>
      <c r="J11" s="897"/>
      <c r="K11" s="897"/>
      <c r="L11" s="897"/>
      <c r="M11" s="897"/>
      <c r="N11" s="897"/>
      <c r="O11" s="897"/>
    </row>
    <row r="12" spans="3:15" ht="16.5" customHeight="1">
      <c r="C12" s="896" t="s">
        <v>42</v>
      </c>
      <c r="D12" s="896"/>
      <c r="E12" s="896"/>
      <c r="F12" s="896"/>
      <c r="G12" s="896"/>
      <c r="H12" s="896"/>
      <c r="I12" s="896"/>
      <c r="J12" s="896"/>
      <c r="K12" s="896"/>
      <c r="L12" s="896"/>
      <c r="M12" s="896"/>
      <c r="N12" s="896"/>
      <c r="O12" s="896"/>
    </row>
    <row r="13" spans="3:15" ht="16.5" customHeight="1">
      <c r="C13" s="897"/>
      <c r="D13" s="897"/>
      <c r="E13" s="897"/>
      <c r="F13" s="897"/>
      <c r="G13" s="897"/>
      <c r="H13" s="897"/>
      <c r="I13" s="897"/>
      <c r="J13" s="897"/>
      <c r="K13" s="897"/>
      <c r="L13" s="897"/>
      <c r="M13" s="897"/>
      <c r="N13" s="897"/>
      <c r="O13" s="897"/>
    </row>
    <row r="14" spans="3:15" ht="16.5" customHeight="1">
      <c r="C14" s="896" t="s">
        <v>43</v>
      </c>
      <c r="D14" s="896"/>
      <c r="E14" s="896"/>
      <c r="F14" s="896"/>
      <c r="G14" s="896"/>
      <c r="H14" s="896"/>
      <c r="I14" s="896"/>
      <c r="J14" s="896"/>
      <c r="K14" s="896"/>
      <c r="L14" s="896"/>
      <c r="M14" s="896"/>
      <c r="N14" s="896"/>
      <c r="O14" s="896"/>
    </row>
    <row r="15" spans="3:15" ht="16.5" customHeight="1">
      <c r="C15" s="897"/>
      <c r="D15" s="897"/>
      <c r="E15" s="897"/>
      <c r="F15" s="897"/>
      <c r="G15" s="897"/>
      <c r="H15" s="897"/>
      <c r="I15" s="897"/>
      <c r="J15" s="897"/>
      <c r="K15" s="897"/>
      <c r="L15" s="897"/>
      <c r="M15" s="897"/>
      <c r="N15" s="897"/>
      <c r="O15" s="897"/>
    </row>
    <row r="16" spans="3:15" ht="28.5" customHeight="1">
      <c r="C16" s="893" t="s">
        <v>45</v>
      </c>
      <c r="D16" s="894"/>
      <c r="E16" s="894"/>
      <c r="F16" s="894"/>
      <c r="G16" s="894"/>
      <c r="H16" s="894"/>
      <c r="I16" s="894"/>
      <c r="J16" s="894"/>
      <c r="K16" s="894"/>
      <c r="L16" s="894"/>
      <c r="M16" s="894"/>
      <c r="N16" s="894"/>
      <c r="O16" s="895"/>
    </row>
    <row r="17" spans="3:15" ht="16.5" customHeight="1">
      <c r="C17" s="897"/>
      <c r="D17" s="897"/>
      <c r="E17" s="897"/>
      <c r="F17" s="897"/>
      <c r="G17" s="897"/>
      <c r="H17" s="897"/>
      <c r="I17" s="897"/>
      <c r="J17" s="897"/>
      <c r="K17" s="897"/>
      <c r="L17" s="897"/>
      <c r="M17" s="897"/>
      <c r="N17" s="897"/>
      <c r="O17" s="897"/>
    </row>
    <row r="18" spans="3:15" ht="16.5" customHeight="1">
      <c r="C18" s="897"/>
      <c r="D18" s="897"/>
      <c r="E18" s="897"/>
      <c r="F18" s="897"/>
      <c r="G18" s="897"/>
      <c r="H18" s="897"/>
      <c r="I18" s="897"/>
      <c r="J18" s="897"/>
      <c r="K18" s="897"/>
      <c r="L18" s="897"/>
      <c r="M18" s="897"/>
      <c r="N18" s="897"/>
      <c r="O18" s="897"/>
    </row>
    <row r="19" spans="3:15" ht="16.5" customHeight="1">
      <c r="C19" s="897"/>
      <c r="D19" s="897"/>
      <c r="E19" s="897"/>
      <c r="F19" s="897"/>
      <c r="G19" s="897"/>
      <c r="H19" s="897"/>
      <c r="I19" s="897"/>
      <c r="J19" s="897"/>
      <c r="K19" s="897"/>
      <c r="L19" s="897"/>
      <c r="M19" s="897"/>
      <c r="N19" s="897"/>
      <c r="O19" s="897"/>
    </row>
    <row r="20" spans="3:15" ht="16.5" customHeight="1">
      <c r="C20" s="897"/>
      <c r="D20" s="897"/>
      <c r="E20" s="897"/>
      <c r="F20" s="897"/>
      <c r="G20" s="897"/>
      <c r="H20" s="897"/>
      <c r="I20" s="897"/>
      <c r="J20" s="897"/>
      <c r="K20" s="897"/>
      <c r="L20" s="897"/>
      <c r="M20" s="897"/>
      <c r="N20" s="897"/>
      <c r="O20" s="897"/>
    </row>
    <row r="21" spans="3:15" ht="16.5" customHeight="1">
      <c r="C21" s="897"/>
      <c r="D21" s="897"/>
      <c r="E21" s="897"/>
      <c r="F21" s="897"/>
      <c r="G21" s="897"/>
      <c r="H21" s="897"/>
      <c r="I21" s="897"/>
      <c r="J21" s="897"/>
      <c r="K21" s="897"/>
      <c r="L21" s="897"/>
      <c r="M21" s="897"/>
      <c r="N21" s="897"/>
      <c r="O21" s="897"/>
    </row>
    <row r="22" spans="3:15" ht="16.5" customHeight="1">
      <c r="C22" s="899" t="s">
        <v>278</v>
      </c>
      <c r="D22" s="900"/>
      <c r="E22" s="900"/>
      <c r="F22" s="900"/>
      <c r="G22" s="900"/>
      <c r="H22" s="900"/>
      <c r="I22" s="900"/>
      <c r="J22" s="900"/>
      <c r="K22" s="900"/>
      <c r="L22" s="900"/>
      <c r="M22" s="900"/>
      <c r="N22" s="900"/>
      <c r="O22" s="901"/>
    </row>
    <row r="23" spans="3:15" ht="16.5" customHeight="1">
      <c r="C23" s="897"/>
      <c r="D23" s="897"/>
      <c r="E23" s="897"/>
      <c r="F23" s="897"/>
      <c r="G23" s="897"/>
      <c r="H23" s="897"/>
      <c r="I23" s="897"/>
      <c r="J23" s="897"/>
      <c r="K23" s="897"/>
      <c r="L23" s="897"/>
      <c r="M23" s="897"/>
      <c r="N23" s="897"/>
      <c r="O23" s="897"/>
    </row>
    <row r="24" spans="3:15" ht="16.5" customHeight="1">
      <c r="C24" s="897"/>
      <c r="D24" s="897"/>
      <c r="E24" s="897"/>
      <c r="F24" s="897"/>
      <c r="G24" s="897"/>
      <c r="H24" s="897"/>
      <c r="I24" s="897"/>
      <c r="J24" s="897"/>
      <c r="K24" s="897"/>
      <c r="L24" s="897"/>
      <c r="M24" s="897"/>
      <c r="N24" s="897"/>
      <c r="O24" s="897"/>
    </row>
    <row r="25" spans="3:15" ht="16.5" customHeight="1">
      <c r="C25" s="897"/>
      <c r="D25" s="897"/>
      <c r="E25" s="897"/>
      <c r="F25" s="897"/>
      <c r="G25" s="897"/>
      <c r="H25" s="897"/>
      <c r="I25" s="897"/>
      <c r="J25" s="897"/>
      <c r="K25" s="897"/>
      <c r="L25" s="897"/>
      <c r="M25" s="897"/>
      <c r="N25" s="897"/>
      <c r="O25" s="897"/>
    </row>
    <row r="26" spans="3:15" ht="16.5" customHeight="1">
      <c r="C26" s="898"/>
      <c r="D26" s="898"/>
      <c r="E26" s="898"/>
      <c r="F26" s="898"/>
      <c r="G26" s="898"/>
      <c r="H26" s="898"/>
      <c r="I26" s="898"/>
      <c r="J26" s="898"/>
      <c r="K26" s="898"/>
      <c r="L26" s="898"/>
      <c r="M26" s="898"/>
      <c r="N26" s="898"/>
      <c r="O26" s="898"/>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sheet="1" formatCells="0" formatColumns="0" formatRows="0" insertColumns="0"/>
  <mergeCells count="21">
    <mergeCell ref="C18:O18"/>
    <mergeCell ref="C11:O11"/>
    <mergeCell ref="C13:O13"/>
    <mergeCell ref="C17:O17"/>
    <mergeCell ref="C14:O14"/>
    <mergeCell ref="C24:O24"/>
    <mergeCell ref="C12:O12"/>
    <mergeCell ref="C26:O26"/>
    <mergeCell ref="C21:O21"/>
    <mergeCell ref="C22:O22"/>
    <mergeCell ref="C23:O23"/>
    <mergeCell ref="C19:O19"/>
    <mergeCell ref="C20:O20"/>
    <mergeCell ref="C25:O25"/>
    <mergeCell ref="C4:O4"/>
    <mergeCell ref="C6:O6"/>
    <mergeCell ref="C8:O8"/>
    <mergeCell ref="C9:O9"/>
    <mergeCell ref="C16:O16"/>
    <mergeCell ref="C10:O10"/>
    <mergeCell ref="C15:O15"/>
  </mergeCells>
  <conditionalFormatting sqref="Z14">
    <cfRule type="cellIs" priority="1" dxfId="0" operator="lessThan" stopIfTrue="1">
      <formula>Z6+Z7+Z8+Z9+Z10+Z12+Z13</formula>
    </cfRule>
  </conditionalFormatting>
  <conditionalFormatting sqref="H14">
    <cfRule type="cellIs" priority="2" dxfId="3" operator="lessThan" stopIfTrue="1">
      <formula>H6+H5+H12+H12</formula>
    </cfRule>
    <cfRule type="cellIs" priority="3" dxfId="3" operator="lessThan" stopIfTrue="1">
      <formula>#REF!</formula>
    </cfRule>
  </conditionalFormatting>
  <conditionalFormatting sqref="J14 L14 N14 P14 R14 T14 V14 X14 AB14 AD14:AH14 AJ14 AL14">
    <cfRule type="cellIs" priority="4" dxfId="3" operator="lessThan" stopIfTrue="1">
      <formula>J6+J5+J12+J12</formula>
    </cfRule>
    <cfRule type="cellIs" priority="5" dxfId="3"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2016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2016-10-25T13:45:28Z</cp:lastPrinted>
  <dcterms:created xsi:type="dcterms:W3CDTF">2007-10-15T14:10:24Z</dcterms:created>
  <dcterms:modified xsi:type="dcterms:W3CDTF">2017-11-13T19:08:08Z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